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<sst xmlns="http://schemas.openxmlformats.org/spreadsheetml/2006/main" count="1097" uniqueCount="214">
  <si>
    <t>Наименование работ</t>
  </si>
  <si>
    <t>Ед. изм.</t>
  </si>
  <si>
    <t>Количество</t>
  </si>
  <si>
    <t>Итого:</t>
  </si>
  <si>
    <t>Итого с ТЗР:</t>
  </si>
  <si>
    <t>ТЗР</t>
  </si>
  <si>
    <t>Цена, грн без НДС</t>
  </si>
  <si>
    <t>Стоимость, грн без НДС</t>
  </si>
  <si>
    <t>м²</t>
  </si>
  <si>
    <t>Итого с непредвиденными:</t>
  </si>
  <si>
    <t>ВСЕГО БЕЗ НДС:</t>
  </si>
  <si>
    <t>НДС:</t>
  </si>
  <si>
    <t>ИТОГО С НДС:</t>
  </si>
  <si>
    <t>кг</t>
  </si>
  <si>
    <t>шт</t>
  </si>
  <si>
    <t>м</t>
  </si>
  <si>
    <t>Непредвиденные и накладные расходы, эксплуатация механизмов</t>
  </si>
  <si>
    <t>№     п-п</t>
  </si>
  <si>
    <t>Грунтовка</t>
  </si>
  <si>
    <t>л.</t>
  </si>
  <si>
    <t>Клей для плитки СМ-11</t>
  </si>
  <si>
    <t>Погрузка и вывоз мусора</t>
  </si>
  <si>
    <t>т</t>
  </si>
  <si>
    <t>ед</t>
  </si>
  <si>
    <t>Шпатлевка потолка</t>
  </si>
  <si>
    <t>Шпатлевка стартовая</t>
  </si>
  <si>
    <t>Шпатлевка финишная</t>
  </si>
  <si>
    <t>Шлиф.сетка</t>
  </si>
  <si>
    <t>Краска в/э с цветом</t>
  </si>
  <si>
    <t>демонтаж плитки пола</t>
  </si>
  <si>
    <t>покраска стен</t>
  </si>
  <si>
    <t>покраска потолка</t>
  </si>
  <si>
    <t>Шпатлевка стен</t>
  </si>
  <si>
    <t>сухая кладочная смесь</t>
  </si>
  <si>
    <t>кирпич рядовой М75</t>
  </si>
  <si>
    <t>маяк штукатурный</t>
  </si>
  <si>
    <t>усл</t>
  </si>
  <si>
    <t>затирка СЕ-40</t>
  </si>
  <si>
    <t>кран шаровый</t>
  </si>
  <si>
    <t>крепление умывальника</t>
  </si>
  <si>
    <t>силикон</t>
  </si>
  <si>
    <t>туб</t>
  </si>
  <si>
    <t>шланги</t>
  </si>
  <si>
    <r>
      <t>м</t>
    </r>
    <r>
      <rPr>
        <sz val="12"/>
        <rFont val="Calibri"/>
        <family val="2"/>
      </rPr>
      <t>²</t>
    </r>
  </si>
  <si>
    <t>Вывоз мусора с погрузкой</t>
  </si>
  <si>
    <t>Автруслуги</t>
  </si>
  <si>
    <t>Укладка плитки на стены</t>
  </si>
  <si>
    <t>сухая смесь</t>
  </si>
  <si>
    <t>Коридор второй этаж (техэтаж)</t>
  </si>
  <si>
    <t>Бытовые помещения на техэтаже</t>
  </si>
  <si>
    <t xml:space="preserve">ГКЛ 12,5 мм </t>
  </si>
  <si>
    <t>Шуруп простой TN 25</t>
  </si>
  <si>
    <t>Шуруп LN</t>
  </si>
  <si>
    <t>Клей для Г/К "Фугенфюллер"</t>
  </si>
  <si>
    <t>Лента для швов</t>
  </si>
  <si>
    <t>Дюбель разжимной</t>
  </si>
  <si>
    <t>Профиль UW75</t>
  </si>
  <si>
    <t>Профиль CW75</t>
  </si>
  <si>
    <t>м2</t>
  </si>
  <si>
    <t>Дверной блок со стеклом в комп</t>
  </si>
  <si>
    <t>устройство дверного блоку 800*2100</t>
  </si>
  <si>
    <t>Устройство перегородки из ГКЛ по мет. каркасу</t>
  </si>
  <si>
    <t>частичный ремонт плитки</t>
  </si>
  <si>
    <t>демонтаж плитки</t>
  </si>
  <si>
    <t>Плитка заказчика</t>
  </si>
  <si>
    <t>шпатлевка потолка</t>
  </si>
  <si>
    <t>шпатлевка стен</t>
  </si>
  <si>
    <t>выравнивание балок мин.ватой</t>
  </si>
  <si>
    <t>Грунтовка антигрибковая СТ-99</t>
  </si>
  <si>
    <t xml:space="preserve">Мин.вата.RockWool </t>
  </si>
  <si>
    <t>Дюбель с пластиковым стержн</t>
  </si>
  <si>
    <t>Армировка балок после выравнивания</t>
  </si>
  <si>
    <t xml:space="preserve">Армирующая стеклосетка </t>
  </si>
  <si>
    <t>Клей для мин.ватыСТ-84(ceresit)</t>
  </si>
  <si>
    <t>Клей для армирования СТ-85</t>
  </si>
  <si>
    <t>Шпатлевка балок</t>
  </si>
  <si>
    <t>Покраска балок</t>
  </si>
  <si>
    <r>
      <t>м</t>
    </r>
    <r>
      <rPr>
        <sz val="12"/>
        <rFont val="Calibri"/>
        <family val="2"/>
      </rPr>
      <t>³</t>
    </r>
  </si>
  <si>
    <t>Замена тех.окон 950*800</t>
  </si>
  <si>
    <t>окно металлоплстиковое(компл)</t>
  </si>
  <si>
    <t>зенитный фонарь</t>
  </si>
  <si>
    <t>Демонтаж плиты перекрытия</t>
  </si>
  <si>
    <t>Изготовление лестницы</t>
  </si>
  <si>
    <t>Демонтаж эл.щита</t>
  </si>
  <si>
    <t>Закладка проемов</t>
  </si>
  <si>
    <t>грунтовка</t>
  </si>
  <si>
    <t>клей для плитки СМ-11</t>
  </si>
  <si>
    <t>плитка</t>
  </si>
  <si>
    <t>Демонтаж фундамента от компресоров</t>
  </si>
  <si>
    <t>Укладка плитки на пол</t>
  </si>
  <si>
    <t>грунтока</t>
  </si>
  <si>
    <t>Замена двери</t>
  </si>
  <si>
    <t>Металлопластиковая дверь</t>
  </si>
  <si>
    <t>Устройство обшивки стен из ГКЛ по мет. каркасу</t>
  </si>
  <si>
    <t>Профиль UD27</t>
  </si>
  <si>
    <t>Профиль CD60</t>
  </si>
  <si>
    <t>Шпатлевка стен ГКЛ ось 18-19,Е-Г</t>
  </si>
  <si>
    <t>Покраска стен ось 18-19,Е-Г</t>
  </si>
  <si>
    <t>Демонтаж перегородок</t>
  </si>
  <si>
    <t>Кирпич рядовой М75</t>
  </si>
  <si>
    <t>Сухая кладочная смесь</t>
  </si>
  <si>
    <t>Устройство перегородок 1/2 кирпича</t>
  </si>
  <si>
    <t>Штукатурка стен</t>
  </si>
  <si>
    <t>сухая  смесь</t>
  </si>
  <si>
    <t>Демонтаж кабелей,упорядочивание</t>
  </si>
  <si>
    <t>Покраска стен</t>
  </si>
  <si>
    <t>Покраска потолка</t>
  </si>
  <si>
    <t>Установка металлопластиковых дверей</t>
  </si>
  <si>
    <t>Устройство плинтуса из плитки</t>
  </si>
  <si>
    <t>Устройство перегородки 1/2 кирпича</t>
  </si>
  <si>
    <t>Штукатурка перегородки</t>
  </si>
  <si>
    <t>Шпатлевка перегородки</t>
  </si>
  <si>
    <t>Шпалевка стартовая</t>
  </si>
  <si>
    <t>Покраска перегородки</t>
  </si>
  <si>
    <t>Умывальник 50см</t>
  </si>
  <si>
    <t>Смеситель</t>
  </si>
  <si>
    <t>Сифон</t>
  </si>
  <si>
    <t>Установка умывальника в осях 18 Г-Д</t>
  </si>
  <si>
    <t>Установка зеркала</t>
  </si>
  <si>
    <t>Монтаж канализации</t>
  </si>
  <si>
    <t>Крепление умывальника</t>
  </si>
  <si>
    <t>Монтаж перекрытия из швелеров с стойками</t>
  </si>
  <si>
    <t>Проэктная документация на помещение</t>
  </si>
  <si>
    <t>пена монтажная</t>
  </si>
  <si>
    <t>изд</t>
  </si>
  <si>
    <t>Швелер 20</t>
  </si>
  <si>
    <t>Швелер 16</t>
  </si>
  <si>
    <t>Полоса 100*10</t>
  </si>
  <si>
    <t>Лист 10мм</t>
  </si>
  <si>
    <t>Лист 4мм</t>
  </si>
  <si>
    <t>Электроды 3мм</t>
  </si>
  <si>
    <t>Устройство зенитных фонарей в комплексе</t>
  </si>
  <si>
    <t>Зенитный фонарь</t>
  </si>
  <si>
    <t>Зеркало</t>
  </si>
  <si>
    <r>
      <t xml:space="preserve">колено,муфта </t>
    </r>
    <r>
      <rPr>
        <sz val="12"/>
        <rFont val="Calibri"/>
        <family val="2"/>
      </rPr>
      <t>Ø50</t>
    </r>
  </si>
  <si>
    <r>
      <t xml:space="preserve">Труба канализ </t>
    </r>
    <r>
      <rPr>
        <sz val="12"/>
        <rFont val="Calibri"/>
        <family val="2"/>
      </rPr>
      <t>Ø</t>
    </r>
    <r>
      <rPr>
        <sz val="12"/>
        <rFont val="Calibri"/>
        <family val="2"/>
      </rPr>
      <t>50</t>
    </r>
  </si>
  <si>
    <t>Монтаж холодного,горячего водопровода</t>
  </si>
  <si>
    <r>
      <t xml:space="preserve">труба </t>
    </r>
    <r>
      <rPr>
        <sz val="12"/>
        <rFont val="Calibri"/>
        <family val="2"/>
      </rPr>
      <t>Ø20</t>
    </r>
  </si>
  <si>
    <t>Установка смесителя</t>
  </si>
  <si>
    <t>муфты</t>
  </si>
  <si>
    <t>Установка умывальника в комн.приема пищи</t>
  </si>
  <si>
    <t>пар</t>
  </si>
  <si>
    <t>Труба канализ Ø50</t>
  </si>
  <si>
    <t>колено,муфта Ø50</t>
  </si>
  <si>
    <r>
      <t>труба</t>
    </r>
    <r>
      <rPr>
        <sz val="12"/>
        <rFont val="Calibri"/>
        <family val="2"/>
      </rPr>
      <t>Ø20</t>
    </r>
  </si>
  <si>
    <t>Монтаж магнезитовой плиты на пол для монтажа плитки в комнате приема пищи</t>
  </si>
  <si>
    <t>Плита магнезитовая</t>
  </si>
  <si>
    <t>саморез с пресшайбой</t>
  </si>
  <si>
    <t>Труба 80*80</t>
  </si>
  <si>
    <t>радиатор стальной</t>
  </si>
  <si>
    <t xml:space="preserve">Монтаж радиатора отопления </t>
  </si>
  <si>
    <r>
      <t xml:space="preserve">труба </t>
    </r>
    <r>
      <rPr>
        <sz val="12"/>
        <rFont val="Calibri"/>
        <family val="2"/>
      </rPr>
      <t>Ø25 Stabi Plus</t>
    </r>
  </si>
  <si>
    <t>монтаж труб отопления</t>
  </si>
  <si>
    <t xml:space="preserve">кран шаровый </t>
  </si>
  <si>
    <t>крепление для труб</t>
  </si>
  <si>
    <t>Установка умывальника в бытов. помещениях</t>
  </si>
  <si>
    <t>сифон</t>
  </si>
  <si>
    <t>муфта</t>
  </si>
  <si>
    <r>
      <t xml:space="preserve">Труба канализ </t>
    </r>
    <r>
      <rPr>
        <sz val="12"/>
        <rFont val="Calibri"/>
        <family val="2"/>
      </rPr>
      <t>Ø110</t>
    </r>
  </si>
  <si>
    <r>
      <t xml:space="preserve">колено,муфта </t>
    </r>
    <r>
      <rPr>
        <sz val="12"/>
        <rFont val="Calibri"/>
        <family val="2"/>
      </rPr>
      <t>Ø110</t>
    </r>
  </si>
  <si>
    <t>Установка душевых поддонов</t>
  </si>
  <si>
    <t>Установка унитазов</t>
  </si>
  <si>
    <t>Установка душевых смесителей</t>
  </si>
  <si>
    <t>поддон душевой</t>
  </si>
  <si>
    <t>сифон для поддона</t>
  </si>
  <si>
    <t>Смеситель для душа</t>
  </si>
  <si>
    <t>Унитаз</t>
  </si>
  <si>
    <t>гофра для унитаза</t>
  </si>
  <si>
    <t>планка для поддона 2м пристен.</t>
  </si>
  <si>
    <r>
      <t xml:space="preserve">Монтаж канализации </t>
    </r>
    <r>
      <rPr>
        <sz val="12"/>
        <color indexed="8"/>
        <rFont val="Calibri"/>
        <family val="2"/>
      </rPr>
      <t>Ø 110 в бытовых</t>
    </r>
  </si>
  <si>
    <r>
      <t xml:space="preserve">Монтаж канализации </t>
    </r>
    <r>
      <rPr>
        <sz val="12"/>
        <color indexed="8"/>
        <rFont val="Calibri"/>
        <family val="2"/>
      </rPr>
      <t>Ø 50 в бытовых</t>
    </r>
  </si>
  <si>
    <t>Монтаж холодного,горячего водопровода бытов</t>
  </si>
  <si>
    <t>крепление труб</t>
  </si>
  <si>
    <t>клей СМ-11</t>
  </si>
  <si>
    <t>устройство потолка армстронг</t>
  </si>
  <si>
    <t>Плиты</t>
  </si>
  <si>
    <t>профиль 3,6 м</t>
  </si>
  <si>
    <t>профиль 1,2 м</t>
  </si>
  <si>
    <t>профиль 0,6 м</t>
  </si>
  <si>
    <t>подвес</t>
  </si>
  <si>
    <t>дюбель 6х40</t>
  </si>
  <si>
    <t>прыстенный уголок</t>
  </si>
  <si>
    <t>укладка линолеума</t>
  </si>
  <si>
    <t>линолеум</t>
  </si>
  <si>
    <t>клей</t>
  </si>
  <si>
    <t>устройство плинтуса</t>
  </si>
  <si>
    <t>плинтус</t>
  </si>
  <si>
    <t>уголок внутренний</t>
  </si>
  <si>
    <t>стык</t>
  </si>
  <si>
    <t>тоцовка</t>
  </si>
  <si>
    <t>устройство фальш дверей</t>
  </si>
  <si>
    <t>утепление потолка</t>
  </si>
  <si>
    <t>минвата</t>
  </si>
  <si>
    <t>дюбель грибок</t>
  </si>
  <si>
    <t>уп</t>
  </si>
  <si>
    <t>Дверной блок в комп</t>
  </si>
  <si>
    <t>Установка окна 2000*1500</t>
  </si>
  <si>
    <t>устройство потолка из пластик</t>
  </si>
  <si>
    <t>пластик</t>
  </si>
  <si>
    <t>стартовая полоса</t>
  </si>
  <si>
    <r>
      <t xml:space="preserve">Труба канализ </t>
    </r>
    <r>
      <rPr>
        <sz val="12"/>
        <rFont val="Calibri"/>
        <family val="2"/>
      </rPr>
      <t>Ø</t>
    </r>
    <r>
      <rPr>
        <sz val="12"/>
        <rFont val="Calibri"/>
        <family val="2"/>
      </rPr>
      <t>50</t>
    </r>
  </si>
  <si>
    <t>Установка дверей</t>
  </si>
  <si>
    <t>Установка умывальника</t>
  </si>
  <si>
    <t>устройство стяжки пола</t>
  </si>
  <si>
    <t>демонтаж старого пола</t>
  </si>
  <si>
    <t>демонтаж старой штукатурки</t>
  </si>
  <si>
    <t>очистка потолков</t>
  </si>
  <si>
    <t>демонтаж перегородок</t>
  </si>
  <si>
    <t>1</t>
  </si>
  <si>
    <t>Шпаклевка стен</t>
  </si>
  <si>
    <t>Шпаклевка потолка</t>
  </si>
  <si>
    <t>установка окон</t>
  </si>
  <si>
    <t>склад</t>
  </si>
  <si>
    <t>Офис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</si>
</sst>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;[Red]0.00"/>
    <numFmt numFmtId="198" formatCode="0.000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5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b/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8" fillId="33" borderId="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9" fillId="0" borderId="0" xfId="0" applyNumberFormat="1" applyFont="1" applyFill="1" applyBorder="1" applyAlignment="1" applyProtection="1">
      <alignment horizontal="right" vertical="top"/>
      <protection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2" fontId="29" fillId="0" borderId="0" xfId="0" applyNumberFormat="1" applyFont="1" applyFill="1" applyBorder="1" applyAlignment="1" applyProtection="1">
      <alignment horizontal="left" vertical="top"/>
      <protection/>
    </xf>
    <xf numFmtId="2" fontId="29" fillId="0" borderId="0" xfId="0" applyNumberFormat="1" applyFont="1" applyFill="1" applyBorder="1" applyAlignment="1" applyProtection="1">
      <alignment horizontal="right" vertical="top"/>
      <protection/>
    </xf>
    <xf numFmtId="0" fontId="30" fillId="0" borderId="0" xfId="0" applyNumberFormat="1" applyFont="1" applyFill="1" applyBorder="1" applyAlignment="1" applyProtection="1">
      <alignment horizontal="center" vertical="top"/>
      <protection/>
    </xf>
    <xf numFmtId="0" fontId="30" fillId="0" borderId="0" xfId="0" applyNumberFormat="1" applyFont="1" applyFill="1" applyBorder="1" applyAlignment="1" applyProtection="1">
      <alignment vertical="top" wrapText="1"/>
      <protection/>
    </xf>
    <xf numFmtId="0" fontId="30" fillId="0" borderId="0" xfId="0" applyNumberFormat="1" applyFont="1" applyFill="1" applyBorder="1" applyAlignment="1" applyProtection="1">
      <alignment vertical="top"/>
      <protection/>
    </xf>
    <xf numFmtId="2" fontId="29" fillId="0" borderId="0" xfId="0" applyNumberFormat="1" applyFont="1" applyFill="1" applyBorder="1" applyAlignment="1" applyProtection="1">
      <alignment vertical="top"/>
      <protection/>
    </xf>
    <xf numFmtId="0" fontId="30" fillId="0" borderId="0" xfId="0" applyNumberFormat="1" applyFont="1" applyFill="1" applyBorder="1" applyAlignment="1" applyProtection="1">
      <alignment horizontal="left" vertical="top"/>
      <protection/>
    </xf>
    <xf numFmtId="0" fontId="31" fillId="0" borderId="0" xfId="0" applyNumberFormat="1" applyFont="1" applyFill="1" applyBorder="1" applyAlignment="1" applyProtection="1">
      <alignment horizontal="left" vertical="top"/>
      <protection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0" fontId="31" fillId="0" borderId="0" xfId="0" applyNumberFormat="1" applyFont="1" applyFill="1" applyBorder="1" applyAlignment="1" applyProtection="1">
      <alignment vertical="top"/>
      <protection/>
    </xf>
    <xf numFmtId="0" fontId="30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2" fontId="7" fillId="0" borderId="10" xfId="0" applyNumberFormat="1" applyFont="1" applyFill="1" applyBorder="1" applyAlignment="1" applyProtection="1">
      <alignment horizontal="right" vertical="center"/>
      <protection/>
    </xf>
    <xf numFmtId="0" fontId="7" fillId="34" borderId="10" xfId="0" applyNumberFormat="1" applyFont="1" applyFill="1" applyBorder="1" applyAlignment="1" applyProtection="1">
      <alignment horizontal="left" vertical="top" wrapText="1"/>
      <protection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2" fontId="7" fillId="34" borderId="10" xfId="0" applyNumberFormat="1" applyFont="1" applyFill="1" applyBorder="1" applyAlignment="1" applyProtection="1">
      <alignment horizontal="right" vertical="center" wrapText="1"/>
      <protection/>
    </xf>
    <xf numFmtId="0" fontId="7" fillId="34" borderId="10" xfId="0" applyNumberFormat="1" applyFont="1" applyFill="1" applyBorder="1" applyAlignment="1" applyProtection="1">
      <alignment horizontal="left" vertical="top"/>
      <protection/>
    </xf>
    <xf numFmtId="0" fontId="30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30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10" fontId="7" fillId="0" borderId="10" xfId="0" applyNumberFormat="1" applyFont="1" applyFill="1" applyBorder="1" applyAlignment="1" applyProtection="1">
      <alignment vertical="center"/>
      <protection/>
    </xf>
    <xf numFmtId="10" fontId="7" fillId="0" borderId="10" xfId="0" applyNumberFormat="1" applyFont="1" applyFill="1" applyBorder="1" applyAlignment="1" applyProtection="1">
      <alignment horizontal="right" vertical="center"/>
      <protection/>
    </xf>
    <xf numFmtId="2" fontId="30" fillId="0" borderId="10" xfId="0" applyNumberFormat="1" applyFont="1" applyFill="1" applyBorder="1" applyAlignment="1" applyProtection="1">
      <alignment horizontal="right"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vertical="top"/>
      <protection/>
    </xf>
    <xf numFmtId="2" fontId="3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2" fontId="32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 horizontal="right" vertical="top" wrapText="1"/>
      <protection/>
    </xf>
    <xf numFmtId="0" fontId="7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34" borderId="10" xfId="0" applyNumberFormat="1" applyFont="1" applyFill="1" applyBorder="1" applyAlignment="1" applyProtection="1">
      <alignment horizontal="right" vertical="distributed" wrapText="1"/>
      <protection/>
    </xf>
    <xf numFmtId="0" fontId="7" fillId="35" borderId="10" xfId="0" applyFont="1" applyFill="1" applyBorder="1" applyAlignment="1">
      <alignment horizontal="center"/>
    </xf>
    <xf numFmtId="2" fontId="7" fillId="35" borderId="10" xfId="0" applyNumberFormat="1" applyFont="1" applyFill="1" applyBorder="1" applyAlignment="1" applyProtection="1">
      <alignment vertical="center"/>
      <protection/>
    </xf>
    <xf numFmtId="2" fontId="7" fillId="35" borderId="10" xfId="0" applyNumberFormat="1" applyFont="1" applyFill="1" applyBorder="1" applyAlignment="1" applyProtection="1">
      <alignment horizontal="right" vertical="center"/>
      <protection/>
    </xf>
    <xf numFmtId="49" fontId="6" fillId="35" borderId="10" xfId="0" applyNumberFormat="1" applyFont="1" applyFill="1" applyBorder="1" applyAlignment="1" applyProtection="1">
      <alignment horizontal="left" vertical="center" wrapText="1"/>
      <protection/>
    </xf>
    <xf numFmtId="2" fontId="6" fillId="35" borderId="10" xfId="0" applyNumberFormat="1" applyFont="1" applyFill="1" applyBorder="1" applyAlignment="1" applyProtection="1">
      <alignment horizontal="center" vertical="center" wrapText="1"/>
      <protection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2" fontId="7" fillId="34" borderId="10" xfId="0" applyNumberFormat="1" applyFont="1" applyFill="1" applyBorder="1" applyAlignment="1" applyProtection="1">
      <alignment vertical="center"/>
      <protection/>
    </xf>
    <xf numFmtId="0" fontId="7" fillId="34" borderId="10" xfId="0" applyFont="1" applyFill="1" applyBorder="1" applyAlignment="1">
      <alignment horizontal="center"/>
    </xf>
    <xf numFmtId="2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6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NumberFormat="1" applyFont="1" applyFill="1" applyBorder="1" applyAlignment="1" applyProtection="1">
      <alignment horizontal="left" vertical="center" wrapText="1"/>
      <protection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2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NumberFormat="1" applyFont="1" applyFill="1" applyBorder="1" applyAlignment="1" applyProtection="1">
      <alignment horizontal="left" vertical="center"/>
      <protection/>
    </xf>
    <xf numFmtId="0" fontId="7" fillId="35" borderId="10" xfId="0" applyNumberFormat="1" applyFont="1" applyFill="1" applyBorder="1" applyAlignment="1" applyProtection="1">
      <alignment horizontal="center" vertical="center"/>
      <protection/>
    </xf>
    <xf numFmtId="2" fontId="7" fillId="35" borderId="10" xfId="0" applyNumberFormat="1" applyFont="1" applyFill="1" applyBorder="1" applyAlignment="1" applyProtection="1">
      <alignment vertical="center" wrapText="1"/>
      <protection/>
    </xf>
    <xf numFmtId="0" fontId="30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35" borderId="10" xfId="0" applyNumberFormat="1" applyFont="1" applyFill="1" applyBorder="1" applyAlignment="1" applyProtection="1">
      <alignment horizontal="right" vertical="center" wrapText="1"/>
      <protection/>
    </xf>
    <xf numFmtId="0" fontId="7" fillId="35" borderId="12" xfId="0" applyFont="1" applyFill="1" applyBorder="1" applyAlignment="1">
      <alignment horizontal="center"/>
    </xf>
    <xf numFmtId="0" fontId="33" fillId="35" borderId="10" xfId="0" applyNumberFormat="1" applyFont="1" applyFill="1" applyBorder="1" applyAlignment="1" applyProtection="1">
      <alignment horizontal="left" vertical="center" wrapText="1"/>
      <protection/>
    </xf>
    <xf numFmtId="0" fontId="33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>
      <alignment horizontal="center"/>
    </xf>
    <xf numFmtId="0" fontId="7" fillId="36" borderId="10" xfId="0" applyNumberFormat="1" applyFont="1" applyFill="1" applyBorder="1" applyAlignment="1" applyProtection="1">
      <alignment horizontal="left" vertical="center" wrapText="1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2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NumberFormat="1" applyFont="1" applyFill="1" applyBorder="1" applyAlignment="1" applyProtection="1">
      <alignment horizontal="left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  <xf numFmtId="2" fontId="7" fillId="36" borderId="10" xfId="0" applyNumberFormat="1" applyFont="1" applyFill="1" applyBorder="1" applyAlignment="1" applyProtection="1">
      <alignment vertical="center"/>
      <protection/>
    </xf>
    <xf numFmtId="2" fontId="7" fillId="36" borderId="10" xfId="0" applyNumberFormat="1" applyFont="1" applyFill="1" applyBorder="1" applyAlignment="1" applyProtection="1">
      <alignment vertical="center" wrapText="1"/>
      <protection/>
    </xf>
    <xf numFmtId="49" fontId="6" fillId="36" borderId="10" xfId="0" applyNumberFormat="1" applyFont="1" applyFill="1" applyBorder="1" applyAlignment="1" applyProtection="1">
      <alignment horizontal="left" vertical="center" wrapText="1"/>
      <protection/>
    </xf>
    <xf numFmtId="0" fontId="30" fillId="36" borderId="10" xfId="0" applyFont="1" applyFill="1" applyBorder="1" applyAlignment="1">
      <alignment horizontal="center"/>
    </xf>
    <xf numFmtId="0" fontId="7" fillId="34" borderId="10" xfId="0" applyNumberFormat="1" applyFont="1" applyFill="1" applyBorder="1" applyAlignment="1" applyProtection="1">
      <alignment horizontal="left" vertical="center" wrapText="1"/>
      <protection/>
    </xf>
    <xf numFmtId="0" fontId="7" fillId="34" borderId="10" xfId="0" applyNumberFormat="1" applyFont="1" applyFill="1" applyBorder="1" applyAlignment="1" applyProtection="1">
      <alignment horizontal="left" vertical="center"/>
      <protection/>
    </xf>
    <xf numFmtId="0" fontId="7" fillId="34" borderId="10" xfId="0" applyNumberFormat="1" applyFont="1" applyFill="1" applyBorder="1" applyAlignment="1" applyProtection="1">
      <alignment horizontal="center" vertical="center"/>
      <protection/>
    </xf>
    <xf numFmtId="2" fontId="7" fillId="34" borderId="10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Border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Fill="1" applyBorder="1" applyAlignment="1" applyProtection="1">
      <alignment horizontal="right" vertical="center"/>
      <protection/>
    </xf>
    <xf numFmtId="2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0" fontId="7" fillId="34" borderId="0" xfId="0" applyNumberFormat="1" applyFont="1" applyFill="1" applyBorder="1" applyAlignment="1" applyProtection="1">
      <alignment horizontal="left" vertical="top" wrapText="1"/>
      <protection/>
    </xf>
    <xf numFmtId="0" fontId="7" fillId="34" borderId="0" xfId="0" applyNumberFormat="1" applyFont="1" applyFill="1" applyBorder="1" applyAlignment="1" applyProtection="1">
      <alignment horizontal="center" vertical="center" wrapText="1"/>
      <protection/>
    </xf>
    <xf numFmtId="2" fontId="7" fillId="34" borderId="0" xfId="0" applyNumberFormat="1" applyFont="1" applyFill="1" applyBorder="1" applyAlignment="1" applyProtection="1">
      <alignment horizontal="right" vertical="center" wrapText="1"/>
      <protection/>
    </xf>
    <xf numFmtId="0" fontId="7" fillId="34" borderId="0" xfId="0" applyNumberFormat="1" applyFont="1" applyFill="1" applyBorder="1" applyAlignment="1" applyProtection="1">
      <alignment horizontal="left" vertical="top"/>
      <protection/>
    </xf>
    <xf numFmtId="2" fontId="7" fillId="34" borderId="0" xfId="0" applyNumberFormat="1" applyFont="1" applyFill="1" applyBorder="1" applyAlignment="1" applyProtection="1">
      <alignment horizontal="right" vertical="distributed" wrapText="1"/>
      <protection/>
    </xf>
    <xf numFmtId="1" fontId="7" fillId="34" borderId="0" xfId="0" applyNumberFormat="1" applyFont="1" applyFill="1" applyBorder="1" applyAlignment="1" applyProtection="1">
      <alignment horizontal="right" vertical="distributed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2" fontId="30" fillId="0" borderId="0" xfId="0" applyNumberFormat="1" applyFont="1" applyFill="1" applyBorder="1" applyAlignment="1" applyProtection="1">
      <alignment horizontal="right" vertical="center"/>
      <protection/>
    </xf>
    <xf numFmtId="10" fontId="7" fillId="0" borderId="0" xfId="0" applyNumberFormat="1" applyFont="1" applyFill="1" applyBorder="1" applyAlignment="1" applyProtection="1">
      <alignment vertical="center"/>
      <protection/>
    </xf>
    <xf numFmtId="10" fontId="7" fillId="0" borderId="0" xfId="0" applyNumberFormat="1" applyFont="1" applyFill="1" applyBorder="1" applyAlignment="1" applyProtection="1">
      <alignment horizontal="right" vertical="center"/>
      <protection/>
    </xf>
    <xf numFmtId="2" fontId="30" fillId="0" borderId="0" xfId="0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34" borderId="0" xfId="0" applyNumberFormat="1" applyFont="1" applyFill="1" applyBorder="1" applyAlignment="1" applyProtection="1">
      <alignment horizontal="left" vertical="center"/>
      <protection/>
    </xf>
    <xf numFmtId="0" fontId="7" fillId="34" borderId="0" xfId="0" applyNumberFormat="1" applyFont="1" applyFill="1" applyBorder="1" applyAlignment="1" applyProtection="1">
      <alignment horizontal="center" vertical="center"/>
      <protection/>
    </xf>
    <xf numFmtId="2" fontId="7" fillId="34" borderId="0" xfId="0" applyNumberFormat="1" applyFont="1" applyFill="1" applyBorder="1" applyAlignment="1" applyProtection="1">
      <alignment vertical="center"/>
      <protection/>
    </xf>
    <xf numFmtId="1" fontId="7" fillId="34" borderId="0" xfId="0" applyNumberFormat="1" applyFont="1" applyFill="1" applyBorder="1" applyAlignment="1" applyProtection="1">
      <alignment vertical="center"/>
      <protection/>
    </xf>
    <xf numFmtId="2" fontId="7" fillId="34" borderId="0" xfId="0" applyNumberFormat="1" applyFont="1" applyFill="1" applyBorder="1" applyAlignment="1" applyProtection="1">
      <alignment vertical="center" wrapText="1"/>
      <protection/>
    </xf>
    <xf numFmtId="1" fontId="6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top" wrapText="1"/>
      <protection/>
    </xf>
    <xf numFmtId="0" fontId="34" fillId="33" borderId="13" xfId="0" applyNumberFormat="1" applyFont="1" applyFill="1" applyBorder="1" applyAlignment="1" applyProtection="1">
      <alignment horizontal="center" vertical="top"/>
      <protection/>
    </xf>
    <xf numFmtId="0" fontId="54" fillId="33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4" fillId="33" borderId="0" xfId="0" applyNumberFormat="1" applyFont="1" applyFill="1" applyBorder="1" applyAlignment="1" applyProtection="1">
      <alignment horizontal="center" vertical="top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6" fillId="33" borderId="0" xfId="0" applyNumberFormat="1" applyFont="1" applyFill="1" applyBorder="1" applyAlignment="1" applyProtection="1">
      <alignment vertical="center" wrapText="1"/>
      <protection/>
    </xf>
    <xf numFmtId="49" fontId="6" fillId="33" borderId="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142875</xdr:colOff>
      <xdr:row>10</xdr:row>
      <xdr:rowOff>0</xdr:rowOff>
    </xdr:from>
    <xdr:ext cx="10477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7086600" y="2867025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142875</xdr:colOff>
      <xdr:row>10</xdr:row>
      <xdr:rowOff>0</xdr:rowOff>
    </xdr:from>
    <xdr:ext cx="1047750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7086600" y="2867025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1047750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7086600" y="6867525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142875</xdr:colOff>
      <xdr:row>30</xdr:row>
      <xdr:rowOff>0</xdr:rowOff>
    </xdr:from>
    <xdr:ext cx="1047750" cy="266700"/>
    <xdr:sp fLocksText="0">
      <xdr:nvSpPr>
        <xdr:cNvPr id="4" name="TextBox 5"/>
        <xdr:cNvSpPr txBox="1">
          <a:spLocks noChangeArrowheads="1"/>
        </xdr:cNvSpPr>
      </xdr:nvSpPr>
      <xdr:spPr>
        <a:xfrm>
          <a:off x="7086600" y="6867525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142875</xdr:colOff>
      <xdr:row>35</xdr:row>
      <xdr:rowOff>0</xdr:rowOff>
    </xdr:from>
    <xdr:ext cx="1047750" cy="266700"/>
    <xdr:sp fLocksText="0">
      <xdr:nvSpPr>
        <xdr:cNvPr id="5" name="TextBox 6"/>
        <xdr:cNvSpPr txBox="1">
          <a:spLocks noChangeArrowheads="1"/>
        </xdr:cNvSpPr>
      </xdr:nvSpPr>
      <xdr:spPr>
        <a:xfrm>
          <a:off x="7086600" y="786765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142875</xdr:colOff>
      <xdr:row>35</xdr:row>
      <xdr:rowOff>0</xdr:rowOff>
    </xdr:from>
    <xdr:ext cx="1047750" cy="266700"/>
    <xdr:sp fLocksText="0">
      <xdr:nvSpPr>
        <xdr:cNvPr id="6" name="TextBox 7"/>
        <xdr:cNvSpPr txBox="1">
          <a:spLocks noChangeArrowheads="1"/>
        </xdr:cNvSpPr>
      </xdr:nvSpPr>
      <xdr:spPr>
        <a:xfrm>
          <a:off x="7086600" y="786765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zoomScalePageLayoutView="0" workbookViewId="0" topLeftCell="A31">
      <selection activeCell="G38" sqref="G38"/>
    </sheetView>
  </sheetViews>
  <sheetFormatPr defaultColWidth="9.00390625" defaultRowHeight="12.75"/>
  <cols>
    <col min="1" max="1" width="4.875" style="0" customWidth="1"/>
    <col min="2" max="2" width="50.00390625" style="0" customWidth="1"/>
    <col min="3" max="3" width="6.875" style="0" customWidth="1"/>
    <col min="4" max="4" width="7.375" style="0" customWidth="1"/>
    <col min="5" max="5" width="9.875" style="0" customWidth="1"/>
    <col min="6" max="6" width="12.125" style="0" customWidth="1"/>
    <col min="7" max="7" width="33.375" style="0" customWidth="1"/>
    <col min="8" max="8" width="5.75390625" style="0" customWidth="1"/>
    <col min="9" max="9" width="8.875" style="0" customWidth="1"/>
    <col min="10" max="10" width="11.25390625" style="0" customWidth="1"/>
    <col min="11" max="11" width="9.25390625" style="0" customWidth="1"/>
    <col min="12" max="12" width="13.125" style="0" customWidth="1"/>
  </cols>
  <sheetData>
    <row r="1" spans="1:12" ht="15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4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15.75">
      <c r="A4" s="10"/>
      <c r="B4" s="136"/>
      <c r="C4" s="136"/>
      <c r="D4" s="136"/>
      <c r="E4" s="136"/>
      <c r="F4" s="136"/>
      <c r="G4" s="141"/>
      <c r="H4" s="141"/>
      <c r="I4" s="141"/>
      <c r="J4" s="141"/>
      <c r="K4" s="141"/>
      <c r="L4" s="141"/>
    </row>
    <row r="5" spans="1:12" ht="54.75">
      <c r="A5" s="125" t="s">
        <v>17</v>
      </c>
      <c r="B5" s="12" t="s">
        <v>0</v>
      </c>
      <c r="C5" s="12" t="s">
        <v>1</v>
      </c>
      <c r="D5" s="13" t="s">
        <v>2</v>
      </c>
      <c r="E5" s="13" t="s">
        <v>6</v>
      </c>
      <c r="F5" s="13" t="s">
        <v>7</v>
      </c>
      <c r="G5" s="142"/>
      <c r="H5" s="142"/>
      <c r="I5" s="142"/>
      <c r="J5" s="143"/>
      <c r="K5" s="143"/>
      <c r="L5" s="143"/>
    </row>
    <row r="6" spans="1:12" ht="15.75" customHeight="1">
      <c r="A6" s="146" t="s">
        <v>212</v>
      </c>
      <c r="B6" s="146"/>
      <c r="C6" s="146"/>
      <c r="D6" s="146"/>
      <c r="E6" s="146"/>
      <c r="F6" s="146"/>
      <c r="G6" s="144"/>
      <c r="H6" s="144"/>
      <c r="I6" s="144"/>
      <c r="J6" s="144"/>
      <c r="K6" s="144"/>
      <c r="L6" s="144"/>
    </row>
    <row r="7" spans="1:12" ht="15.75" customHeight="1">
      <c r="A7" s="125" t="s">
        <v>208</v>
      </c>
      <c r="B7" s="126" t="s">
        <v>204</v>
      </c>
      <c r="C7" s="39" t="s">
        <v>43</v>
      </c>
      <c r="D7" s="70">
        <v>3</v>
      </c>
      <c r="E7" s="134"/>
      <c r="F7" s="133">
        <f>E7*D7</f>
        <v>0</v>
      </c>
      <c r="G7" s="145"/>
      <c r="H7" s="145"/>
      <c r="I7" s="145"/>
      <c r="J7" s="145"/>
      <c r="K7" s="145"/>
      <c r="L7" s="145"/>
    </row>
    <row r="8" spans="1:12" ht="15.75" customHeight="1">
      <c r="A8" s="132">
        <f>A7+1</f>
        <v>2</v>
      </c>
      <c r="B8" s="126" t="s">
        <v>205</v>
      </c>
      <c r="C8" s="39" t="s">
        <v>43</v>
      </c>
      <c r="D8" s="70">
        <f>2.615*3+8.82*3+2.65*3+1.322*3</f>
        <v>46.221</v>
      </c>
      <c r="E8" s="134"/>
      <c r="F8" s="133">
        <f aca="true" t="shared" si="0" ref="F8:F30">E8*D8</f>
        <v>0</v>
      </c>
      <c r="G8" s="145"/>
      <c r="H8" s="145"/>
      <c r="I8" s="145"/>
      <c r="J8" s="145"/>
      <c r="K8" s="145"/>
      <c r="L8" s="145"/>
    </row>
    <row r="9" spans="1:12" ht="15.75" customHeight="1">
      <c r="A9" s="132">
        <f aca="true" t="shared" si="1" ref="A9:A30">A8+1</f>
        <v>3</v>
      </c>
      <c r="B9" s="126" t="s">
        <v>206</v>
      </c>
      <c r="C9" s="39" t="s">
        <v>43</v>
      </c>
      <c r="D9" s="70">
        <v>59</v>
      </c>
      <c r="E9" s="134"/>
      <c r="F9" s="133">
        <f t="shared" si="0"/>
        <v>0</v>
      </c>
      <c r="G9" s="145"/>
      <c r="H9" s="145"/>
      <c r="I9" s="145"/>
      <c r="J9" s="145"/>
      <c r="K9" s="145"/>
      <c r="L9" s="145"/>
    </row>
    <row r="10" spans="1:12" ht="15.75" customHeight="1">
      <c r="A10" s="132">
        <f t="shared" si="1"/>
        <v>4</v>
      </c>
      <c r="B10" s="126" t="s">
        <v>207</v>
      </c>
      <c r="C10" s="39" t="s">
        <v>43</v>
      </c>
      <c r="D10" s="70">
        <f>1.515*2*3+1.43*2*3</f>
        <v>17.67</v>
      </c>
      <c r="E10" s="134"/>
      <c r="F10" s="133">
        <f t="shared" si="0"/>
        <v>0</v>
      </c>
      <c r="G10" s="145"/>
      <c r="H10" s="145"/>
      <c r="I10" s="145"/>
      <c r="J10" s="145"/>
      <c r="K10" s="145"/>
      <c r="L10" s="145"/>
    </row>
    <row r="11" spans="1:12" s="3" customFormat="1" ht="15.75">
      <c r="A11" s="132">
        <f t="shared" si="1"/>
        <v>5</v>
      </c>
      <c r="B11" s="11" t="s">
        <v>101</v>
      </c>
      <c r="C11" s="39" t="s">
        <v>43</v>
      </c>
      <c r="D11" s="70">
        <f>0.9*2+0.9*2+1.787*3</f>
        <v>8.961</v>
      </c>
      <c r="E11" s="70"/>
      <c r="F11" s="133">
        <f t="shared" si="0"/>
        <v>0</v>
      </c>
      <c r="G11" s="101"/>
      <c r="H11" s="102"/>
      <c r="I11" s="103"/>
      <c r="J11" s="104"/>
      <c r="K11" s="103"/>
      <c r="L11" s="105"/>
    </row>
    <row r="12" spans="1:12" s="3" customFormat="1" ht="15.75">
      <c r="A12" s="132">
        <f t="shared" si="1"/>
        <v>6</v>
      </c>
      <c r="B12" s="11" t="s">
        <v>102</v>
      </c>
      <c r="C12" s="39" t="s">
        <v>43</v>
      </c>
      <c r="D12" s="70">
        <f>(8.82+5.65+10.452+2.615+2.65+2.65+1.322+1.322)*3</f>
        <v>106.44300000000001</v>
      </c>
      <c r="E12" s="70"/>
      <c r="F12" s="133">
        <f t="shared" si="0"/>
        <v>0</v>
      </c>
      <c r="G12" s="101"/>
      <c r="H12" s="102"/>
      <c r="I12" s="103"/>
      <c r="J12" s="104"/>
      <c r="K12" s="103"/>
      <c r="L12" s="105"/>
    </row>
    <row r="13" spans="1:12" s="3" customFormat="1" ht="15.75">
      <c r="A13" s="132">
        <f t="shared" si="1"/>
        <v>7</v>
      </c>
      <c r="B13" s="11" t="s">
        <v>209</v>
      </c>
      <c r="C13" s="39" t="s">
        <v>43</v>
      </c>
      <c r="D13" s="70">
        <v>0</v>
      </c>
      <c r="E13" s="70"/>
      <c r="F13" s="133">
        <f t="shared" si="0"/>
        <v>0</v>
      </c>
      <c r="G13" s="101"/>
      <c r="H13" s="102"/>
      <c r="I13" s="103"/>
      <c r="J13" s="104"/>
      <c r="K13" s="103"/>
      <c r="L13" s="105"/>
    </row>
    <row r="14" spans="1:12" s="3" customFormat="1" ht="15.75">
      <c r="A14" s="132">
        <f t="shared" si="1"/>
        <v>8</v>
      </c>
      <c r="B14" s="11" t="s">
        <v>105</v>
      </c>
      <c r="C14" s="39" t="s">
        <v>43</v>
      </c>
      <c r="D14" s="70">
        <f>(8.82+5.65+10.452+2.615+2.65+2.65+1.322+1.322)*3</f>
        <v>106.44300000000001</v>
      </c>
      <c r="E14" s="70"/>
      <c r="F14" s="133">
        <f t="shared" si="0"/>
        <v>0</v>
      </c>
      <c r="G14" s="98"/>
      <c r="H14" s="102"/>
      <c r="I14" s="103"/>
      <c r="J14" s="104"/>
      <c r="K14" s="103"/>
      <c r="L14" s="105"/>
    </row>
    <row r="15" spans="1:12" s="3" customFormat="1" ht="15.75">
      <c r="A15" s="132">
        <f t="shared" si="1"/>
        <v>9</v>
      </c>
      <c r="B15" s="60" t="s">
        <v>210</v>
      </c>
      <c r="C15" s="35" t="s">
        <v>43</v>
      </c>
      <c r="D15" s="70">
        <v>59</v>
      </c>
      <c r="E15" s="70"/>
      <c r="F15" s="133">
        <f t="shared" si="0"/>
        <v>0</v>
      </c>
      <c r="G15" s="101"/>
      <c r="H15" s="102"/>
      <c r="I15" s="103"/>
      <c r="J15" s="104"/>
      <c r="K15" s="103"/>
      <c r="L15" s="105"/>
    </row>
    <row r="16" spans="1:12" s="3" customFormat="1" ht="15.75">
      <c r="A16" s="132">
        <f t="shared" si="1"/>
        <v>10</v>
      </c>
      <c r="B16" s="60" t="s">
        <v>106</v>
      </c>
      <c r="C16" s="35" t="s">
        <v>43</v>
      </c>
      <c r="D16" s="70">
        <v>59</v>
      </c>
      <c r="E16" s="70"/>
      <c r="F16" s="133">
        <f t="shared" si="0"/>
        <v>0</v>
      </c>
      <c r="G16" s="101"/>
      <c r="H16" s="102"/>
      <c r="I16" s="103"/>
      <c r="J16" s="104"/>
      <c r="K16" s="103"/>
      <c r="L16" s="105"/>
    </row>
    <row r="17" spans="1:12" s="3" customFormat="1" ht="15.75">
      <c r="A17" s="132">
        <f t="shared" si="1"/>
        <v>11</v>
      </c>
      <c r="B17" s="11" t="s">
        <v>46</v>
      </c>
      <c r="C17" s="39" t="s">
        <v>43</v>
      </c>
      <c r="D17" s="70">
        <v>0</v>
      </c>
      <c r="E17" s="70"/>
      <c r="F17" s="133">
        <f t="shared" si="0"/>
        <v>0</v>
      </c>
      <c r="G17" s="101"/>
      <c r="H17" s="102"/>
      <c r="I17" s="103"/>
      <c r="J17" s="104"/>
      <c r="K17" s="103"/>
      <c r="L17" s="105"/>
    </row>
    <row r="18" spans="1:12" s="3" customFormat="1" ht="15.75">
      <c r="A18" s="132">
        <f t="shared" si="1"/>
        <v>12</v>
      </c>
      <c r="B18" s="11" t="s">
        <v>203</v>
      </c>
      <c r="C18" s="39" t="s">
        <v>43</v>
      </c>
      <c r="D18" s="70">
        <v>59</v>
      </c>
      <c r="E18" s="70"/>
      <c r="F18" s="133">
        <f t="shared" si="0"/>
        <v>0</v>
      </c>
      <c r="G18" s="101"/>
      <c r="H18" s="102"/>
      <c r="I18" s="103"/>
      <c r="J18" s="104"/>
      <c r="K18" s="103"/>
      <c r="L18" s="105"/>
    </row>
    <row r="19" spans="1:12" s="3" customFormat="1" ht="15.75">
      <c r="A19" s="132">
        <f t="shared" si="1"/>
        <v>13</v>
      </c>
      <c r="B19" s="11" t="s">
        <v>89</v>
      </c>
      <c r="C19" s="39" t="s">
        <v>43</v>
      </c>
      <c r="D19" s="70">
        <v>0</v>
      </c>
      <c r="E19" s="70"/>
      <c r="F19" s="133">
        <f t="shared" si="0"/>
        <v>0</v>
      </c>
      <c r="G19" s="101"/>
      <c r="H19" s="99"/>
      <c r="I19" s="103"/>
      <c r="J19" s="104"/>
      <c r="K19" s="103"/>
      <c r="L19" s="105"/>
    </row>
    <row r="20" spans="1:12" s="3" customFormat="1" ht="15.75">
      <c r="A20" s="132">
        <f t="shared" si="1"/>
        <v>14</v>
      </c>
      <c r="B20" s="11" t="s">
        <v>201</v>
      </c>
      <c r="C20" s="39" t="s">
        <v>14</v>
      </c>
      <c r="D20" s="70">
        <v>2</v>
      </c>
      <c r="E20" s="70"/>
      <c r="F20" s="133">
        <f t="shared" si="0"/>
        <v>0</v>
      </c>
      <c r="G20" s="101"/>
      <c r="H20" s="102"/>
      <c r="I20" s="103"/>
      <c r="J20" s="104"/>
      <c r="K20" s="103"/>
      <c r="L20" s="105"/>
    </row>
    <row r="21" spans="1:12" s="3" customFormat="1" ht="15.75">
      <c r="A21" s="132">
        <f t="shared" si="1"/>
        <v>15</v>
      </c>
      <c r="B21" s="11" t="s">
        <v>211</v>
      </c>
      <c r="C21" s="39" t="s">
        <v>14</v>
      </c>
      <c r="D21" s="70">
        <v>2</v>
      </c>
      <c r="E21" s="70"/>
      <c r="F21" s="133">
        <f t="shared" si="0"/>
        <v>0</v>
      </c>
      <c r="G21" s="101"/>
      <c r="H21" s="102"/>
      <c r="I21" s="103"/>
      <c r="J21" s="104"/>
      <c r="K21" s="103"/>
      <c r="L21" s="105"/>
    </row>
    <row r="22" spans="1:12" s="3" customFormat="1" ht="15.75">
      <c r="A22" s="132">
        <f t="shared" si="1"/>
        <v>16</v>
      </c>
      <c r="B22" s="60" t="s">
        <v>136</v>
      </c>
      <c r="C22" s="39" t="s">
        <v>15</v>
      </c>
      <c r="D22" s="70">
        <v>2</v>
      </c>
      <c r="E22" s="70"/>
      <c r="F22" s="133">
        <f t="shared" si="0"/>
        <v>0</v>
      </c>
      <c r="G22" s="101"/>
      <c r="H22" s="102"/>
      <c r="I22" s="103"/>
      <c r="J22" s="104"/>
      <c r="K22" s="103"/>
      <c r="L22" s="105"/>
    </row>
    <row r="23" spans="1:12" s="3" customFormat="1" ht="15.75">
      <c r="A23" s="132">
        <f t="shared" si="1"/>
        <v>17</v>
      </c>
      <c r="B23" s="60" t="s">
        <v>119</v>
      </c>
      <c r="C23" s="39" t="s">
        <v>15</v>
      </c>
      <c r="D23" s="70">
        <v>6</v>
      </c>
      <c r="E23" s="70"/>
      <c r="F23" s="133">
        <f t="shared" si="0"/>
        <v>0</v>
      </c>
      <c r="G23" s="101"/>
      <c r="H23" s="102"/>
      <c r="I23" s="103"/>
      <c r="J23" s="104"/>
      <c r="K23" s="103"/>
      <c r="L23" s="105"/>
    </row>
    <row r="24" spans="1:12" s="3" customFormat="1" ht="15.75">
      <c r="A24" s="132">
        <f t="shared" si="1"/>
        <v>18</v>
      </c>
      <c r="B24" s="11" t="s">
        <v>161</v>
      </c>
      <c r="C24" s="39" t="s">
        <v>14</v>
      </c>
      <c r="D24" s="70">
        <v>1</v>
      </c>
      <c r="E24" s="63"/>
      <c r="F24" s="133">
        <f t="shared" si="0"/>
        <v>0</v>
      </c>
      <c r="G24" s="127"/>
      <c r="H24" s="128"/>
      <c r="I24" s="129"/>
      <c r="J24" s="130"/>
      <c r="K24" s="129"/>
      <c r="L24" s="131"/>
    </row>
    <row r="25" spans="1:12" s="3" customFormat="1" ht="15.75">
      <c r="A25" s="132">
        <f t="shared" si="1"/>
        <v>19</v>
      </c>
      <c r="B25" s="11" t="s">
        <v>202</v>
      </c>
      <c r="C25" s="39" t="s">
        <v>14</v>
      </c>
      <c r="D25" s="70">
        <v>1</v>
      </c>
      <c r="E25" s="63"/>
      <c r="F25" s="133">
        <f t="shared" si="0"/>
        <v>0</v>
      </c>
      <c r="G25" s="127"/>
      <c r="H25" s="128"/>
      <c r="I25" s="129"/>
      <c r="J25" s="130"/>
      <c r="K25" s="129"/>
      <c r="L25" s="131"/>
    </row>
    <row r="26" spans="1:12" s="3" customFormat="1" ht="15.75">
      <c r="A26" s="132">
        <f t="shared" si="1"/>
        <v>20</v>
      </c>
      <c r="B26" s="11" t="s">
        <v>138</v>
      </c>
      <c r="C26" s="39" t="s">
        <v>14</v>
      </c>
      <c r="D26" s="70">
        <v>1</v>
      </c>
      <c r="E26" s="70"/>
      <c r="F26" s="133">
        <f t="shared" si="0"/>
        <v>0</v>
      </c>
      <c r="G26" s="101"/>
      <c r="H26" s="99"/>
      <c r="I26" s="103"/>
      <c r="J26" s="104"/>
      <c r="K26" s="103"/>
      <c r="L26" s="105"/>
    </row>
    <row r="27" spans="1:12" s="3" customFormat="1" ht="15.75">
      <c r="A27" s="132">
        <f t="shared" si="1"/>
        <v>21</v>
      </c>
      <c r="B27" s="11" t="s">
        <v>150</v>
      </c>
      <c r="C27" s="39" t="s">
        <v>14</v>
      </c>
      <c r="D27" s="70">
        <v>2</v>
      </c>
      <c r="E27" s="63"/>
      <c r="F27" s="133">
        <f t="shared" si="0"/>
        <v>0</v>
      </c>
      <c r="G27" s="127"/>
      <c r="H27" s="128"/>
      <c r="I27" s="129"/>
      <c r="J27" s="130"/>
      <c r="K27" s="129"/>
      <c r="L27" s="131"/>
    </row>
    <row r="28" spans="1:12" s="3" customFormat="1" ht="15.75">
      <c r="A28" s="132">
        <f t="shared" si="1"/>
        <v>22</v>
      </c>
      <c r="B28" s="60" t="s">
        <v>152</v>
      </c>
      <c r="C28" s="39" t="s">
        <v>15</v>
      </c>
      <c r="D28" s="70">
        <v>25</v>
      </c>
      <c r="E28" s="63"/>
      <c r="F28" s="133">
        <f t="shared" si="0"/>
        <v>0</v>
      </c>
      <c r="G28" s="127"/>
      <c r="H28" s="128"/>
      <c r="I28" s="129"/>
      <c r="J28" s="130"/>
      <c r="K28" s="129"/>
      <c r="L28" s="131"/>
    </row>
    <row r="29" spans="1:12" s="3" customFormat="1" ht="15.75">
      <c r="A29" s="132">
        <f t="shared" si="1"/>
        <v>23</v>
      </c>
      <c r="B29" s="11" t="s">
        <v>118</v>
      </c>
      <c r="C29" s="39" t="s">
        <v>14</v>
      </c>
      <c r="D29" s="70">
        <v>1</v>
      </c>
      <c r="E29" s="63"/>
      <c r="F29" s="133">
        <f t="shared" si="0"/>
        <v>0</v>
      </c>
      <c r="G29" s="105"/>
      <c r="H29" s="128"/>
      <c r="I29" s="129"/>
      <c r="J29" s="130"/>
      <c r="K29" s="129"/>
      <c r="L29" s="131"/>
    </row>
    <row r="30" spans="1:11" s="3" customFormat="1" ht="15.75">
      <c r="A30" s="132">
        <f t="shared" si="1"/>
        <v>24</v>
      </c>
      <c r="B30" s="31" t="s">
        <v>21</v>
      </c>
      <c r="C30" s="28" t="s">
        <v>36</v>
      </c>
      <c r="D30" s="124">
        <v>1</v>
      </c>
      <c r="E30" s="70"/>
      <c r="F30" s="133">
        <f t="shared" si="0"/>
        <v>0</v>
      </c>
      <c r="G30" s="101"/>
      <c r="H30" s="102"/>
      <c r="I30" s="103"/>
      <c r="J30" s="104"/>
      <c r="K30" s="103"/>
    </row>
    <row r="31" spans="1:12" s="3" customFormat="1" ht="15.75" customHeight="1">
      <c r="A31" s="146" t="s">
        <v>213</v>
      </c>
      <c r="B31" s="146"/>
      <c r="C31" s="146"/>
      <c r="D31" s="146"/>
      <c r="E31" s="146"/>
      <c r="F31" s="146"/>
      <c r="G31" s="144"/>
      <c r="H31" s="144"/>
      <c r="I31" s="144"/>
      <c r="J31" s="144"/>
      <c r="K31" s="144"/>
      <c r="L31" s="144"/>
    </row>
    <row r="32" spans="1:12" s="3" customFormat="1" ht="15.75">
      <c r="A32" s="125" t="s">
        <v>208</v>
      </c>
      <c r="B32" s="126" t="s">
        <v>204</v>
      </c>
      <c r="C32" s="39" t="s">
        <v>43</v>
      </c>
      <c r="D32" s="70">
        <v>58</v>
      </c>
      <c r="E32" s="134"/>
      <c r="F32" s="133">
        <f>E32*D32</f>
        <v>0</v>
      </c>
      <c r="G32" s="145"/>
      <c r="H32" s="145"/>
      <c r="I32" s="145"/>
      <c r="J32" s="145"/>
      <c r="K32" s="145"/>
      <c r="L32" s="145"/>
    </row>
    <row r="33" spans="1:12" s="3" customFormat="1" ht="15.75">
      <c r="A33" s="132">
        <f>A32+1</f>
        <v>2</v>
      </c>
      <c r="B33" s="126" t="s">
        <v>205</v>
      </c>
      <c r="C33" s="39" t="s">
        <v>43</v>
      </c>
      <c r="D33" s="70">
        <f>(10.275+3.594+2.979+2.486+7.112+5.645)*3</f>
        <v>96.27299999999998</v>
      </c>
      <c r="E33" s="134"/>
      <c r="F33" s="133">
        <f aca="true" t="shared" si="2" ref="F33:F55">E33*D33</f>
        <v>0</v>
      </c>
      <c r="G33" s="145"/>
      <c r="H33" s="145"/>
      <c r="I33" s="145"/>
      <c r="J33" s="145"/>
      <c r="K33" s="145"/>
      <c r="L33" s="145"/>
    </row>
    <row r="34" spans="1:12" s="3" customFormat="1" ht="15.75">
      <c r="A34" s="132">
        <f aca="true" t="shared" si="3" ref="A34:A55">A33+1</f>
        <v>3</v>
      </c>
      <c r="B34" s="126" t="s">
        <v>206</v>
      </c>
      <c r="C34" s="39" t="s">
        <v>43</v>
      </c>
      <c r="D34" s="70">
        <f>58+63</f>
        <v>121</v>
      </c>
      <c r="E34" s="134"/>
      <c r="F34" s="133">
        <f t="shared" si="2"/>
        <v>0</v>
      </c>
      <c r="G34" s="145"/>
      <c r="H34" s="145"/>
      <c r="I34" s="145"/>
      <c r="J34" s="145"/>
      <c r="K34" s="145"/>
      <c r="L34" s="145"/>
    </row>
    <row r="35" spans="1:12" s="3" customFormat="1" ht="15.75">
      <c r="A35" s="132">
        <f t="shared" si="3"/>
        <v>4</v>
      </c>
      <c r="B35" s="126" t="s">
        <v>207</v>
      </c>
      <c r="C35" s="39" t="s">
        <v>43</v>
      </c>
      <c r="D35" s="70">
        <f>1.515*2*3+1.43*2*3</f>
        <v>17.67</v>
      </c>
      <c r="E35" s="134"/>
      <c r="F35" s="133">
        <f t="shared" si="2"/>
        <v>0</v>
      </c>
      <c r="G35" s="145"/>
      <c r="H35" s="145"/>
      <c r="I35" s="145"/>
      <c r="J35" s="145"/>
      <c r="K35" s="145"/>
      <c r="L35" s="145"/>
    </row>
    <row r="36" spans="1:12" s="3" customFormat="1" ht="15.75">
      <c r="A36" s="132">
        <f t="shared" si="3"/>
        <v>5</v>
      </c>
      <c r="B36" s="11" t="s">
        <v>101</v>
      </c>
      <c r="C36" s="39" t="s">
        <v>43</v>
      </c>
      <c r="D36" s="70">
        <f>5.645*3+1.5*3+1.32*3+2.43*3+3.26*3+5.1*3</f>
        <v>57.765</v>
      </c>
      <c r="E36" s="70"/>
      <c r="F36" s="133">
        <f t="shared" si="2"/>
        <v>0</v>
      </c>
      <c r="G36" s="101"/>
      <c r="H36" s="102"/>
      <c r="I36" s="103"/>
      <c r="J36" s="104"/>
      <c r="K36" s="103"/>
      <c r="L36" s="105"/>
    </row>
    <row r="37" spans="1:12" s="3" customFormat="1" ht="15.75">
      <c r="A37" s="132">
        <f t="shared" si="3"/>
        <v>6</v>
      </c>
      <c r="B37" s="11" t="s">
        <v>102</v>
      </c>
      <c r="C37" s="39" t="s">
        <v>43</v>
      </c>
      <c r="D37" s="70">
        <f>(10.275+3.594+2.979+2.486+7.112+5.645)*3+(5.52+6.907+1.224+2.43+1.32+3.26+6.907+3+4.412+5.43+3.26+2.43+1.32)*3</f>
        <v>238.53299999999996</v>
      </c>
      <c r="E37" s="70"/>
      <c r="F37" s="133">
        <f t="shared" si="2"/>
        <v>0</v>
      </c>
      <c r="G37" s="101"/>
      <c r="H37" s="102"/>
      <c r="I37" s="103"/>
      <c r="J37" s="104"/>
      <c r="K37" s="103"/>
      <c r="L37" s="105"/>
    </row>
    <row r="38" spans="1:12" s="3" customFormat="1" ht="15.75">
      <c r="A38" s="132">
        <f t="shared" si="3"/>
        <v>7</v>
      </c>
      <c r="B38" s="11" t="s">
        <v>209</v>
      </c>
      <c r="C38" s="39" t="s">
        <v>43</v>
      </c>
      <c r="D38" s="70">
        <f>(10.275+3.594+2.979+2.486+7.112+5.645)*3+(5.52+6.907+1.224+2.43+1.32+3.26+6.907+3+4.412+5.43+3.26+2.43+1.32)*3</f>
        <v>238.53299999999996</v>
      </c>
      <c r="E38" s="70"/>
      <c r="F38" s="133">
        <f t="shared" si="2"/>
        <v>0</v>
      </c>
      <c r="G38" s="101"/>
      <c r="H38" s="102"/>
      <c r="I38" s="103"/>
      <c r="J38" s="104"/>
      <c r="K38" s="103"/>
      <c r="L38" s="105"/>
    </row>
    <row r="39" spans="1:12" s="3" customFormat="1" ht="15.75">
      <c r="A39" s="132">
        <f t="shared" si="3"/>
        <v>8</v>
      </c>
      <c r="B39" s="11" t="s">
        <v>105</v>
      </c>
      <c r="C39" s="39" t="s">
        <v>43</v>
      </c>
      <c r="D39" s="70">
        <f>(10.275+3.594+2.979+2.486+7.112+5.645)*3+(5.52+6.907+1.224+2.43+1.32+3.26+6.907+3+4.412+5.43+3.26+2.43+1.32)*3</f>
        <v>238.53299999999996</v>
      </c>
      <c r="E39" s="70"/>
      <c r="F39" s="133">
        <f t="shared" si="2"/>
        <v>0</v>
      </c>
      <c r="G39" s="98"/>
      <c r="H39" s="102"/>
      <c r="I39" s="103"/>
      <c r="J39" s="104"/>
      <c r="K39" s="103"/>
      <c r="L39" s="105"/>
    </row>
    <row r="40" spans="1:12" s="3" customFormat="1" ht="15.75">
      <c r="A40" s="132">
        <f t="shared" si="3"/>
        <v>9</v>
      </c>
      <c r="B40" s="60" t="s">
        <v>210</v>
      </c>
      <c r="C40" s="35" t="s">
        <v>43</v>
      </c>
      <c r="D40" s="70">
        <f>58+63</f>
        <v>121</v>
      </c>
      <c r="E40" s="70"/>
      <c r="F40" s="133">
        <f t="shared" si="2"/>
        <v>0</v>
      </c>
      <c r="G40" s="101"/>
      <c r="H40" s="102"/>
      <c r="I40" s="103"/>
      <c r="J40" s="104"/>
      <c r="K40" s="103"/>
      <c r="L40" s="105"/>
    </row>
    <row r="41" spans="1:12" s="3" customFormat="1" ht="15.75">
      <c r="A41" s="132">
        <f t="shared" si="3"/>
        <v>10</v>
      </c>
      <c r="B41" s="60" t="s">
        <v>106</v>
      </c>
      <c r="C41" s="35" t="s">
        <v>43</v>
      </c>
      <c r="D41" s="70">
        <f>58+63</f>
        <v>121</v>
      </c>
      <c r="E41" s="70"/>
      <c r="F41" s="133">
        <f t="shared" si="2"/>
        <v>0</v>
      </c>
      <c r="G41" s="101"/>
      <c r="H41" s="102"/>
      <c r="I41" s="103"/>
      <c r="J41" s="104"/>
      <c r="K41" s="103"/>
      <c r="L41" s="105"/>
    </row>
    <row r="42" spans="1:12" s="3" customFormat="1" ht="15.75">
      <c r="A42" s="132">
        <f t="shared" si="3"/>
        <v>11</v>
      </c>
      <c r="B42" s="11" t="s">
        <v>46</v>
      </c>
      <c r="C42" s="39" t="s">
        <v>43</v>
      </c>
      <c r="D42" s="70">
        <f>4.5*3*2+3.594*3*2+1.5*2*3+2*2*3</f>
        <v>69.564</v>
      </c>
      <c r="E42" s="70"/>
      <c r="F42" s="133">
        <f t="shared" si="2"/>
        <v>0</v>
      </c>
      <c r="G42" s="101"/>
      <c r="H42" s="102"/>
      <c r="I42" s="103"/>
      <c r="J42" s="104"/>
      <c r="K42" s="103"/>
      <c r="L42" s="105"/>
    </row>
    <row r="43" spans="1:12" s="3" customFormat="1" ht="15.75">
      <c r="A43" s="132">
        <f t="shared" si="3"/>
        <v>12</v>
      </c>
      <c r="B43" s="11" t="s">
        <v>203</v>
      </c>
      <c r="C43" s="39" t="s">
        <v>43</v>
      </c>
      <c r="D43" s="70">
        <v>58</v>
      </c>
      <c r="E43" s="70"/>
      <c r="F43" s="133">
        <f t="shared" si="2"/>
        <v>0</v>
      </c>
      <c r="G43" s="101"/>
      <c r="H43" s="102"/>
      <c r="I43" s="103"/>
      <c r="J43" s="104"/>
      <c r="K43" s="103"/>
      <c r="L43" s="105"/>
    </row>
    <row r="44" spans="1:12" s="3" customFormat="1" ht="15.75">
      <c r="A44" s="132">
        <f t="shared" si="3"/>
        <v>13</v>
      </c>
      <c r="B44" s="11" t="s">
        <v>89</v>
      </c>
      <c r="C44" s="39" t="s">
        <v>43</v>
      </c>
      <c r="D44" s="70">
        <v>121</v>
      </c>
      <c r="E44" s="70"/>
      <c r="F44" s="133">
        <f t="shared" si="2"/>
        <v>0</v>
      </c>
      <c r="G44" s="101"/>
      <c r="H44" s="99"/>
      <c r="I44" s="103"/>
      <c r="J44" s="104"/>
      <c r="K44" s="103"/>
      <c r="L44" s="105"/>
    </row>
    <row r="45" spans="1:12" s="3" customFormat="1" ht="15.75">
      <c r="A45" s="132">
        <f t="shared" si="3"/>
        <v>14</v>
      </c>
      <c r="B45" s="11" t="s">
        <v>201</v>
      </c>
      <c r="C45" s="39" t="s">
        <v>14</v>
      </c>
      <c r="D45" s="70">
        <v>7</v>
      </c>
      <c r="E45" s="70"/>
      <c r="F45" s="133">
        <f t="shared" si="2"/>
        <v>0</v>
      </c>
      <c r="G45" s="101"/>
      <c r="H45" s="102"/>
      <c r="I45" s="103"/>
      <c r="J45" s="104"/>
      <c r="K45" s="103"/>
      <c r="L45" s="105"/>
    </row>
    <row r="46" spans="1:12" s="3" customFormat="1" ht="15.75">
      <c r="A46" s="132">
        <f t="shared" si="3"/>
        <v>15</v>
      </c>
      <c r="B46" s="11" t="s">
        <v>211</v>
      </c>
      <c r="C46" s="39" t="s">
        <v>14</v>
      </c>
      <c r="D46" s="70">
        <v>5</v>
      </c>
      <c r="E46" s="70"/>
      <c r="F46" s="133">
        <f t="shared" si="2"/>
        <v>0</v>
      </c>
      <c r="G46" s="101"/>
      <c r="H46" s="102"/>
      <c r="I46" s="103"/>
      <c r="J46" s="104"/>
      <c r="K46" s="103"/>
      <c r="L46" s="105"/>
    </row>
    <row r="47" spans="1:12" s="3" customFormat="1" ht="15.75">
      <c r="A47" s="132">
        <f t="shared" si="3"/>
        <v>16</v>
      </c>
      <c r="B47" s="60" t="s">
        <v>136</v>
      </c>
      <c r="C47" s="39" t="s">
        <v>15</v>
      </c>
      <c r="D47" s="70">
        <v>10</v>
      </c>
      <c r="E47" s="70"/>
      <c r="F47" s="133">
        <f t="shared" si="2"/>
        <v>0</v>
      </c>
      <c r="G47" s="101"/>
      <c r="H47" s="102"/>
      <c r="I47" s="103"/>
      <c r="J47" s="104"/>
      <c r="K47" s="103"/>
      <c r="L47" s="105"/>
    </row>
    <row r="48" spans="1:12" s="3" customFormat="1" ht="15.75">
      <c r="A48" s="132">
        <f t="shared" si="3"/>
        <v>17</v>
      </c>
      <c r="B48" s="60" t="s">
        <v>119</v>
      </c>
      <c r="C48" s="39" t="s">
        <v>15</v>
      </c>
      <c r="D48" s="70">
        <v>8</v>
      </c>
      <c r="E48" s="70"/>
      <c r="F48" s="133">
        <f t="shared" si="2"/>
        <v>0</v>
      </c>
      <c r="G48" s="101"/>
      <c r="H48" s="102"/>
      <c r="I48" s="103"/>
      <c r="J48" s="104"/>
      <c r="K48" s="103"/>
      <c r="L48" s="105"/>
    </row>
    <row r="49" spans="1:12" s="3" customFormat="1" ht="15.75">
      <c r="A49" s="132">
        <f t="shared" si="3"/>
        <v>18</v>
      </c>
      <c r="B49" s="11" t="s">
        <v>161</v>
      </c>
      <c r="C49" s="39" t="s">
        <v>14</v>
      </c>
      <c r="D49" s="70">
        <v>1</v>
      </c>
      <c r="E49" s="63"/>
      <c r="F49" s="133">
        <f t="shared" si="2"/>
        <v>0</v>
      </c>
      <c r="G49" s="127"/>
      <c r="H49" s="128"/>
      <c r="I49" s="129"/>
      <c r="J49" s="130"/>
      <c r="K49" s="129"/>
      <c r="L49" s="131"/>
    </row>
    <row r="50" spans="1:12" s="3" customFormat="1" ht="15.75">
      <c r="A50" s="132">
        <f t="shared" si="3"/>
        <v>19</v>
      </c>
      <c r="B50" s="11" t="s">
        <v>202</v>
      </c>
      <c r="C50" s="39" t="s">
        <v>14</v>
      </c>
      <c r="D50" s="70">
        <v>2</v>
      </c>
      <c r="E50" s="63"/>
      <c r="F50" s="133">
        <f t="shared" si="2"/>
        <v>0</v>
      </c>
      <c r="G50" s="127"/>
      <c r="H50" s="128"/>
      <c r="I50" s="129"/>
      <c r="J50" s="130"/>
      <c r="K50" s="129"/>
      <c r="L50" s="131"/>
    </row>
    <row r="51" spans="1:12" s="3" customFormat="1" ht="15.75">
      <c r="A51" s="132">
        <f t="shared" si="3"/>
        <v>20</v>
      </c>
      <c r="B51" s="11" t="s">
        <v>138</v>
      </c>
      <c r="C51" s="39" t="s">
        <v>14</v>
      </c>
      <c r="D51" s="70">
        <v>2</v>
      </c>
      <c r="E51" s="70"/>
      <c r="F51" s="133">
        <f t="shared" si="2"/>
        <v>0</v>
      </c>
      <c r="G51" s="101"/>
      <c r="H51" s="99"/>
      <c r="I51" s="103"/>
      <c r="J51" s="104"/>
      <c r="K51" s="103"/>
      <c r="L51" s="105"/>
    </row>
    <row r="52" spans="1:12" s="3" customFormat="1" ht="15.75">
      <c r="A52" s="132">
        <f t="shared" si="3"/>
        <v>21</v>
      </c>
      <c r="B52" s="11" t="s">
        <v>150</v>
      </c>
      <c r="C52" s="39" t="s">
        <v>14</v>
      </c>
      <c r="D52" s="70">
        <v>5</v>
      </c>
      <c r="E52" s="63"/>
      <c r="F52" s="133">
        <f t="shared" si="2"/>
        <v>0</v>
      </c>
      <c r="G52" s="127"/>
      <c r="H52" s="128"/>
      <c r="I52" s="129"/>
      <c r="J52" s="130"/>
      <c r="K52" s="129"/>
      <c r="L52" s="131"/>
    </row>
    <row r="53" spans="1:12" s="3" customFormat="1" ht="15.75">
      <c r="A53" s="132">
        <f t="shared" si="3"/>
        <v>22</v>
      </c>
      <c r="B53" s="60" t="s">
        <v>152</v>
      </c>
      <c r="C53" s="39" t="s">
        <v>15</v>
      </c>
      <c r="D53" s="70">
        <v>50</v>
      </c>
      <c r="E53" s="63"/>
      <c r="F53" s="133">
        <f t="shared" si="2"/>
        <v>0</v>
      </c>
      <c r="G53" s="127"/>
      <c r="H53" s="128"/>
      <c r="I53" s="129"/>
      <c r="J53" s="130"/>
      <c r="K53" s="129"/>
      <c r="L53" s="131"/>
    </row>
    <row r="54" spans="1:12" s="3" customFormat="1" ht="15.75">
      <c r="A54" s="132">
        <f t="shared" si="3"/>
        <v>23</v>
      </c>
      <c r="B54" s="11" t="s">
        <v>118</v>
      </c>
      <c r="C54" s="39" t="s">
        <v>14</v>
      </c>
      <c r="D54" s="70">
        <v>1</v>
      </c>
      <c r="E54" s="63"/>
      <c r="F54" s="133">
        <f t="shared" si="2"/>
        <v>0</v>
      </c>
      <c r="G54" s="105"/>
      <c r="H54" s="128"/>
      <c r="I54" s="129"/>
      <c r="J54" s="130"/>
      <c r="K54" s="129"/>
      <c r="L54" s="131"/>
    </row>
    <row r="55" spans="1:11" s="3" customFormat="1" ht="15.75">
      <c r="A55" s="132">
        <f t="shared" si="3"/>
        <v>24</v>
      </c>
      <c r="B55" s="31" t="s">
        <v>21</v>
      </c>
      <c r="C55" s="28" t="s">
        <v>36</v>
      </c>
      <c r="D55" s="124">
        <v>1</v>
      </c>
      <c r="E55" s="70"/>
      <c r="F55" s="133">
        <f t="shared" si="2"/>
        <v>0</v>
      </c>
      <c r="G55" s="101"/>
      <c r="H55" s="102"/>
      <c r="I55" s="103"/>
      <c r="J55" s="104"/>
      <c r="K55" s="103"/>
    </row>
    <row r="56" spans="1:12" s="3" customFormat="1" ht="15.75">
      <c r="A56" s="106"/>
      <c r="B56" s="98"/>
      <c r="C56" s="99"/>
      <c r="D56" s="100"/>
      <c r="E56" s="100"/>
      <c r="F56" s="100"/>
      <c r="G56" s="101"/>
      <c r="H56" s="102"/>
      <c r="I56" s="103"/>
      <c r="J56" s="104"/>
      <c r="K56" s="103"/>
      <c r="L56" s="105"/>
    </row>
    <row r="57" spans="5:12" s="3" customFormat="1" ht="15.75">
      <c r="E57" s="100"/>
      <c r="F57" s="100"/>
      <c r="G57" s="101"/>
      <c r="H57" s="102"/>
      <c r="I57" s="103"/>
      <c r="J57" s="104"/>
      <c r="K57" s="103"/>
      <c r="L57" s="105"/>
    </row>
    <row r="58" spans="5:12" s="3" customFormat="1" ht="15.75">
      <c r="E58" s="103"/>
      <c r="F58" s="103"/>
      <c r="G58" s="101"/>
      <c r="H58" s="102"/>
      <c r="I58" s="107"/>
      <c r="J58" s="108"/>
      <c r="K58" s="107"/>
      <c r="L58" s="109"/>
    </row>
    <row r="59" spans="1:10" s="3" customFormat="1" ht="15.75">
      <c r="A59" s="102"/>
      <c r="B59" s="110"/>
      <c r="C59" s="102"/>
      <c r="D59" s="107"/>
      <c r="E59" s="107"/>
      <c r="F59" s="107"/>
      <c r="J59" s="111"/>
    </row>
    <row r="60" spans="1:12" s="3" customFormat="1" ht="15.75">
      <c r="A60" s="102"/>
      <c r="B60" s="110"/>
      <c r="C60" s="102"/>
      <c r="D60" s="107"/>
      <c r="E60" s="107"/>
      <c r="F60" s="107"/>
      <c r="G60" s="101"/>
      <c r="H60" s="102"/>
      <c r="I60" s="107"/>
      <c r="J60" s="108"/>
      <c r="K60" s="107"/>
      <c r="L60" s="109"/>
    </row>
    <row r="61" spans="1:12" s="3" customFormat="1" ht="15.75">
      <c r="A61" s="102"/>
      <c r="B61" s="112"/>
      <c r="C61" s="113"/>
      <c r="D61" s="114"/>
      <c r="E61" s="114"/>
      <c r="F61" s="114"/>
      <c r="G61" s="115"/>
      <c r="H61" s="113"/>
      <c r="I61" s="116"/>
      <c r="J61" s="117"/>
      <c r="K61" s="116"/>
      <c r="L61" s="116"/>
    </row>
    <row r="62" spans="7:12" s="3" customFormat="1" ht="15.75">
      <c r="G62" s="118"/>
      <c r="H62" s="102"/>
      <c r="I62" s="119"/>
      <c r="J62" s="119"/>
      <c r="K62" s="119"/>
      <c r="L62" s="120"/>
    </row>
    <row r="63" spans="1:12" s="3" customFormat="1" ht="15.75">
      <c r="A63" s="102"/>
      <c r="B63" s="110"/>
      <c r="C63" s="99"/>
      <c r="D63" s="121"/>
      <c r="E63" s="103"/>
      <c r="F63" s="103"/>
      <c r="G63" s="101"/>
      <c r="H63" s="102"/>
      <c r="I63" s="119"/>
      <c r="J63" s="122"/>
      <c r="K63" s="119"/>
      <c r="L63" s="107"/>
    </row>
    <row r="64" spans="1:12" s="3" customFormat="1" ht="15.75">
      <c r="A64" s="102"/>
      <c r="B64" s="118"/>
      <c r="C64" s="99"/>
      <c r="D64" s="103"/>
      <c r="E64" s="103"/>
      <c r="F64" s="123"/>
      <c r="G64" s="118"/>
      <c r="H64" s="102"/>
      <c r="I64" s="119"/>
      <c r="J64" s="119"/>
      <c r="K64" s="119"/>
      <c r="L64" s="120"/>
    </row>
    <row r="65" spans="1:12" s="3" customFormat="1" ht="15.75">
      <c r="A65" s="45"/>
      <c r="B65" s="14"/>
      <c r="C65" s="15"/>
      <c r="D65" s="16"/>
      <c r="E65" s="16"/>
      <c r="F65" s="17"/>
      <c r="G65" s="22"/>
      <c r="H65" s="18"/>
      <c r="I65" s="20"/>
      <c r="J65" s="20"/>
      <c r="K65" s="20"/>
      <c r="L65" s="20"/>
    </row>
    <row r="66" spans="1:12" s="3" customFormat="1" ht="15.75">
      <c r="A66" s="46"/>
      <c r="B66" s="14"/>
      <c r="C66" s="15"/>
      <c r="D66" s="16"/>
      <c r="E66" s="16"/>
      <c r="F66" s="17"/>
      <c r="G66" s="22"/>
      <c r="H66" s="18"/>
      <c r="I66" s="20"/>
      <c r="J66" s="20"/>
      <c r="K66" s="20"/>
      <c r="L66" s="20"/>
    </row>
    <row r="67" spans="1:12" s="3" customFormat="1" ht="15.75">
      <c r="A67" s="46"/>
      <c r="B67" s="14"/>
      <c r="C67" s="15"/>
      <c r="D67" s="16"/>
      <c r="E67" s="16"/>
      <c r="F67" s="17"/>
      <c r="G67" s="22"/>
      <c r="H67" s="18"/>
      <c r="I67" s="20"/>
      <c r="J67" s="47"/>
      <c r="K67" s="20"/>
      <c r="L67" s="20"/>
    </row>
    <row r="68" spans="1:12" s="3" customFormat="1" ht="15.75">
      <c r="A68" s="46"/>
      <c r="B68" s="14"/>
      <c r="C68" s="15"/>
      <c r="D68" s="16"/>
      <c r="E68" s="16"/>
      <c r="F68" s="17"/>
      <c r="G68" s="22"/>
      <c r="H68" s="18"/>
      <c r="I68" s="20"/>
      <c r="J68" s="47"/>
      <c r="K68" s="20"/>
      <c r="L68" s="20"/>
    </row>
    <row r="69" spans="1:12" s="3" customFormat="1" ht="15.75">
      <c r="A69" s="18"/>
      <c r="B69" s="19"/>
      <c r="C69" s="20"/>
      <c r="D69" s="20"/>
      <c r="E69" s="20"/>
      <c r="F69" s="21"/>
      <c r="G69" s="22"/>
      <c r="H69" s="18"/>
      <c r="I69" s="20"/>
      <c r="J69" s="20"/>
      <c r="K69" s="20"/>
      <c r="L69" s="20"/>
    </row>
    <row r="70" spans="1:12" s="3" customFormat="1" ht="15.75">
      <c r="A70" s="27"/>
      <c r="B70" s="20"/>
      <c r="C70" s="48"/>
      <c r="D70" s="48"/>
      <c r="E70" s="49"/>
      <c r="F70" s="27"/>
      <c r="G70" s="23"/>
      <c r="H70" s="24"/>
      <c r="I70" s="25"/>
      <c r="J70" s="25"/>
      <c r="K70" s="25"/>
      <c r="L70" s="25"/>
    </row>
    <row r="71" spans="1:12" s="3" customFormat="1" ht="15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</row>
    <row r="72" spans="1:12" s="3" customFormat="1" ht="15.75">
      <c r="A72" s="27"/>
      <c r="B72" s="20"/>
      <c r="C72" s="48"/>
      <c r="D72" s="48"/>
      <c r="E72" s="49"/>
      <c r="F72" s="27"/>
      <c r="G72" s="23"/>
      <c r="H72" s="24"/>
      <c r="I72" s="25"/>
      <c r="J72" s="25"/>
      <c r="K72" s="25"/>
      <c r="L72" s="25"/>
    </row>
    <row r="73" spans="1:12" s="3" customFormat="1" ht="15.75">
      <c r="A73" s="27"/>
      <c r="B73" s="20"/>
      <c r="C73" s="48"/>
      <c r="D73" s="48"/>
      <c r="E73" s="49"/>
      <c r="F73" s="27"/>
      <c r="G73" s="23"/>
      <c r="H73" s="24"/>
      <c r="I73" s="25"/>
      <c r="J73" s="25"/>
      <c r="K73" s="25"/>
      <c r="L73" s="25"/>
    </row>
    <row r="74" spans="1:12" s="3" customFormat="1" ht="15.75">
      <c r="A74" s="27"/>
      <c r="B74" s="26"/>
      <c r="C74" s="22"/>
      <c r="D74" s="22"/>
      <c r="E74" s="22"/>
      <c r="F74" s="22"/>
      <c r="G74" s="22"/>
      <c r="H74" s="24"/>
      <c r="I74" s="25"/>
      <c r="J74" s="25"/>
      <c r="K74" s="25"/>
      <c r="L74" s="25"/>
    </row>
    <row r="75" spans="1:12" s="3" customFormat="1" ht="15.75">
      <c r="A75" s="18"/>
      <c r="B75" s="19"/>
      <c r="C75" s="20"/>
      <c r="D75" s="20"/>
      <c r="E75" s="20"/>
      <c r="F75" s="20"/>
      <c r="G75" s="26"/>
      <c r="H75" s="26"/>
      <c r="I75" s="20"/>
      <c r="J75" s="20"/>
      <c r="K75" s="20"/>
      <c r="L75" s="20"/>
    </row>
    <row r="76" spans="1:12" s="3" customFormat="1" ht="15.75">
      <c r="A76" s="18"/>
      <c r="B76" s="20"/>
      <c r="C76" s="135"/>
      <c r="D76" s="135"/>
      <c r="E76" s="135"/>
      <c r="F76" s="20"/>
      <c r="G76" s="51"/>
      <c r="H76" s="135"/>
      <c r="I76" s="135"/>
      <c r="J76" s="135"/>
      <c r="K76" s="20"/>
      <c r="L76" s="20"/>
    </row>
    <row r="77" spans="1:12" s="3" customFormat="1" ht="15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</row>
    <row r="78" s="3" customFormat="1" ht="15"/>
    <row r="79" s="3" customFormat="1" ht="15"/>
    <row r="80" s="3" customFormat="1" ht="15"/>
    <row r="81" s="3" customFormat="1" ht="15"/>
    <row r="82" s="3" customFormat="1" ht="15"/>
    <row r="83" spans="1:12" s="3" customFormat="1" ht="15.75">
      <c r="A83" s="4"/>
      <c r="B83"/>
      <c r="C83"/>
      <c r="D83"/>
      <c r="E83"/>
      <c r="F83"/>
      <c r="G83"/>
      <c r="H83" s="4"/>
      <c r="I83" s="5"/>
      <c r="J83" s="5"/>
      <c r="K83" s="5"/>
      <c r="L83" s="5"/>
    </row>
    <row r="84" spans="1:12" s="3" customFormat="1" ht="15">
      <c r="A84" s="1"/>
      <c r="B84"/>
      <c r="C84"/>
      <c r="D84"/>
      <c r="E84"/>
      <c r="F84"/>
      <c r="G84"/>
      <c r="H84" s="1"/>
      <c r="I84" s="2"/>
      <c r="J84" s="2"/>
      <c r="K84" s="2"/>
      <c r="L84" s="2"/>
    </row>
    <row r="85" spans="1:12" s="3" customFormat="1" ht="15">
      <c r="A85" s="6"/>
      <c r="B85" s="7"/>
      <c r="C85" s="6"/>
      <c r="D85" s="6"/>
      <c r="E85" s="6"/>
      <c r="F85" s="6"/>
      <c r="G85" s="8"/>
      <c r="H85" s="9"/>
      <c r="I85" s="6"/>
      <c r="J85" s="6"/>
      <c r="K85" s="6"/>
      <c r="L85" s="6"/>
    </row>
    <row r="86" spans="1:12" s="3" customFormat="1" ht="15">
      <c r="A86"/>
      <c r="B86"/>
      <c r="C86"/>
      <c r="D86"/>
      <c r="E86"/>
      <c r="F86"/>
      <c r="G86"/>
      <c r="H86"/>
      <c r="I86"/>
      <c r="J86"/>
      <c r="K86"/>
      <c r="L86"/>
    </row>
    <row r="87" spans="1:12" s="3" customFormat="1" ht="15">
      <c r="A87"/>
      <c r="B87"/>
      <c r="C87"/>
      <c r="D87"/>
      <c r="E87"/>
      <c r="F87"/>
      <c r="G87"/>
      <c r="H87"/>
      <c r="I87"/>
      <c r="J87"/>
      <c r="K87"/>
      <c r="L87"/>
    </row>
    <row r="88" spans="1:12" s="3" customFormat="1" ht="15">
      <c r="A88"/>
      <c r="B88"/>
      <c r="C88"/>
      <c r="D88"/>
      <c r="E88"/>
      <c r="F88"/>
      <c r="G88"/>
      <c r="H88"/>
      <c r="I88"/>
      <c r="J88"/>
      <c r="K88"/>
      <c r="L88"/>
    </row>
    <row r="89" spans="1:12" s="3" customFormat="1" ht="15">
      <c r="A89"/>
      <c r="B89"/>
      <c r="C89"/>
      <c r="D89"/>
      <c r="E89"/>
      <c r="F89"/>
      <c r="G89"/>
      <c r="H89"/>
      <c r="I89"/>
      <c r="J89"/>
      <c r="K89"/>
      <c r="L89"/>
    </row>
    <row r="90" spans="1:12" s="3" customFormat="1" ht="15">
      <c r="A90"/>
      <c r="B90"/>
      <c r="C90"/>
      <c r="D90"/>
      <c r="E90"/>
      <c r="F90"/>
      <c r="G90"/>
      <c r="H90"/>
      <c r="I90"/>
      <c r="J90"/>
      <c r="K90"/>
      <c r="L90"/>
    </row>
    <row r="91" spans="1:12" s="3" customFormat="1" ht="15">
      <c r="A91"/>
      <c r="B91"/>
      <c r="C91"/>
      <c r="D91"/>
      <c r="E91"/>
      <c r="F91"/>
      <c r="G91"/>
      <c r="H91"/>
      <c r="I91"/>
      <c r="J91"/>
      <c r="K91"/>
      <c r="L91"/>
    </row>
    <row r="92" spans="1:12" s="3" customFormat="1" ht="15">
      <c r="A92"/>
      <c r="B92"/>
      <c r="C92"/>
      <c r="D92"/>
      <c r="E92"/>
      <c r="F92"/>
      <c r="G92"/>
      <c r="H92"/>
      <c r="I92"/>
      <c r="J92"/>
      <c r="K92"/>
      <c r="L92"/>
    </row>
    <row r="93" spans="1:12" s="3" customFormat="1" ht="15">
      <c r="A93"/>
      <c r="B93"/>
      <c r="C93"/>
      <c r="D93"/>
      <c r="E93"/>
      <c r="F93"/>
      <c r="G93"/>
      <c r="H93"/>
      <c r="I93"/>
      <c r="J93"/>
      <c r="K93"/>
      <c r="L93"/>
    </row>
    <row r="94" spans="1:12" s="3" customFormat="1" ht="15">
      <c r="A94"/>
      <c r="B94"/>
      <c r="C94"/>
      <c r="D94"/>
      <c r="E94"/>
      <c r="F94"/>
      <c r="G94"/>
      <c r="H94"/>
      <c r="I94"/>
      <c r="J94"/>
      <c r="K94"/>
      <c r="L94"/>
    </row>
    <row r="95" spans="1:12" s="3" customFormat="1" ht="15">
      <c r="A95"/>
      <c r="B95"/>
      <c r="C95"/>
      <c r="D95"/>
      <c r="E95"/>
      <c r="F95"/>
      <c r="G95"/>
      <c r="H95"/>
      <c r="I95"/>
      <c r="J95"/>
      <c r="K95"/>
      <c r="L95"/>
    </row>
    <row r="96" spans="1:12" s="3" customFormat="1" ht="15">
      <c r="A96"/>
      <c r="B96"/>
      <c r="C96"/>
      <c r="D96"/>
      <c r="E96"/>
      <c r="F96"/>
      <c r="G96"/>
      <c r="H96"/>
      <c r="I96"/>
      <c r="J96"/>
      <c r="K96"/>
      <c r="L96"/>
    </row>
    <row r="97" spans="1:12" s="3" customFormat="1" ht="15">
      <c r="A97"/>
      <c r="B97"/>
      <c r="C97"/>
      <c r="D97"/>
      <c r="E97"/>
      <c r="F97"/>
      <c r="G97"/>
      <c r="H97"/>
      <c r="I97"/>
      <c r="J97"/>
      <c r="K97"/>
      <c r="L97"/>
    </row>
    <row r="98" spans="1:12" s="3" customFormat="1" ht="15">
      <c r="A98"/>
      <c r="B98"/>
      <c r="C98"/>
      <c r="D98"/>
      <c r="E98"/>
      <c r="F98"/>
      <c r="G98"/>
      <c r="H98"/>
      <c r="I98"/>
      <c r="J98"/>
      <c r="K98"/>
      <c r="L98"/>
    </row>
    <row r="99" spans="1:12" s="3" customFormat="1" ht="15">
      <c r="A99"/>
      <c r="B99"/>
      <c r="C99"/>
      <c r="D99"/>
      <c r="E99"/>
      <c r="F99"/>
      <c r="G99"/>
      <c r="H99"/>
      <c r="I99"/>
      <c r="J99"/>
      <c r="K99"/>
      <c r="L99"/>
    </row>
    <row r="100" spans="1:12" s="3" customFormat="1" ht="1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s="3" customFormat="1" ht="1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s="3" customFormat="1" ht="1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3" customFormat="1" ht="1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s="3" customFormat="1" ht="1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s="3" customFormat="1" ht="1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s="3" customFormat="1" ht="1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3" customFormat="1" ht="1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s="3" customFormat="1" ht="1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s="3" customFormat="1" ht="1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s="3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s="3" customFormat="1" ht="1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s="3" customFormat="1" ht="1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s="3" customFormat="1" ht="1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s="3" customFormat="1" ht="1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s="3" customFormat="1" ht="1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s="3" customFormat="1" ht="1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s="3" customFormat="1" ht="1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s="3" customFormat="1" ht="1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s="3" customFormat="1" ht="1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s="3" customFormat="1" ht="1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s="3" customFormat="1" ht="1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s="3" customFormat="1" ht="1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s="3" customFormat="1" ht="1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s="3" customFormat="1" ht="1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s="3" customFormat="1" ht="1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s="3" customFormat="1" ht="1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s="3" customFormat="1" ht="1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s="3" customFormat="1" ht="1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s="3" customFormat="1" ht="1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s="3" customFormat="1" ht="1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s="3" customFormat="1" ht="1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3" customFormat="1" ht="1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s="3" customFormat="1" ht="1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s="3" customFormat="1" ht="1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s="3" customFormat="1" ht="1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s="3" customFormat="1" ht="1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s="3" customFormat="1" ht="1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s="3" customFormat="1" ht="1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s="3" customFormat="1" ht="1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s="3" customFormat="1" ht="1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3" customFormat="1" ht="1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s="3" customFormat="1" ht="1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s="3" customFormat="1" ht="1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s="3" customFormat="1" ht="15">
      <c r="A144"/>
      <c r="B144"/>
      <c r="C144"/>
      <c r="D144"/>
      <c r="E144"/>
      <c r="F144"/>
      <c r="G144"/>
      <c r="H144"/>
      <c r="I144"/>
      <c r="J144"/>
      <c r="K144"/>
      <c r="L144"/>
    </row>
    <row r="151" ht="26.25" customHeight="1"/>
  </sheetData>
  <sheetProtection/>
  <mergeCells count="6">
    <mergeCell ref="C76:E76"/>
    <mergeCell ref="B4:L4"/>
    <mergeCell ref="A3:L3"/>
    <mergeCell ref="H76:J76"/>
    <mergeCell ref="A6:F6"/>
    <mergeCell ref="A31:F3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2"/>
  <sheetViews>
    <sheetView zoomScalePageLayoutView="0" workbookViewId="0" topLeftCell="A64">
      <selection activeCell="C76" sqref="C76"/>
    </sheetView>
  </sheetViews>
  <sheetFormatPr defaultColWidth="9.00390625" defaultRowHeight="15" customHeight="1"/>
  <cols>
    <col min="1" max="1" width="5.375" style="0" customWidth="1"/>
    <col min="2" max="2" width="48.375" style="0" customWidth="1"/>
    <col min="3" max="3" width="7.75390625" style="0" customWidth="1"/>
    <col min="5" max="5" width="10.375" style="0" customWidth="1"/>
    <col min="6" max="6" width="12.875" style="0" customWidth="1"/>
    <col min="7" max="7" width="45.375" style="0" customWidth="1"/>
    <col min="10" max="10" width="10.375" style="0" customWidth="1"/>
    <col min="11" max="11" width="11.75390625" style="0" customWidth="1"/>
    <col min="12" max="12" width="10.875" style="0" customWidth="1"/>
  </cols>
  <sheetData>
    <row r="1" spans="1:12" ht="15" customHeight="1">
      <c r="A1" s="138" t="s">
        <v>48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2" ht="15" customHeight="1">
      <c r="A2" s="52">
        <v>1</v>
      </c>
      <c r="B2" s="32" t="s">
        <v>61</v>
      </c>
      <c r="C2" s="39" t="s">
        <v>8</v>
      </c>
      <c r="D2" s="30">
        <v>336.6</v>
      </c>
      <c r="E2" s="53">
        <v>68</v>
      </c>
      <c r="F2" s="53">
        <f>E2*D2</f>
        <v>22888.800000000003</v>
      </c>
      <c r="G2" s="29" t="s">
        <v>50</v>
      </c>
      <c r="H2" s="28" t="s">
        <v>58</v>
      </c>
      <c r="I2" s="30">
        <v>1.1</v>
      </c>
      <c r="J2" s="30">
        <f>I2*D2</f>
        <v>370.26000000000005</v>
      </c>
      <c r="K2" s="30">
        <v>83</v>
      </c>
      <c r="L2" s="67">
        <f aca="true" t="shared" si="0" ref="L2:L34">K2*J2</f>
        <v>30731.580000000005</v>
      </c>
    </row>
    <row r="3" spans="1:12" ht="15" customHeight="1">
      <c r="A3" s="52"/>
      <c r="B3" s="64"/>
      <c r="C3" s="65"/>
      <c r="D3" s="30"/>
      <c r="E3" s="53"/>
      <c r="F3" s="53"/>
      <c r="G3" s="29" t="s">
        <v>56</v>
      </c>
      <c r="H3" s="28" t="s">
        <v>15</v>
      </c>
      <c r="I3" s="66">
        <v>0.8</v>
      </c>
      <c r="J3" s="30">
        <f>I3*D2</f>
        <v>269.28000000000003</v>
      </c>
      <c r="K3" s="30">
        <v>39.7</v>
      </c>
      <c r="L3" s="67">
        <f t="shared" si="0"/>
        <v>10690.416000000001</v>
      </c>
    </row>
    <row r="4" spans="1:12" ht="15" customHeight="1">
      <c r="A4" s="52"/>
      <c r="B4" s="64"/>
      <c r="C4" s="65"/>
      <c r="D4" s="30"/>
      <c r="E4" s="53"/>
      <c r="F4" s="53"/>
      <c r="G4" s="29" t="s">
        <v>57</v>
      </c>
      <c r="H4" s="28" t="s">
        <v>15</v>
      </c>
      <c r="I4" s="30">
        <v>2.8</v>
      </c>
      <c r="J4" s="30">
        <f>I4*D2</f>
        <v>942.48</v>
      </c>
      <c r="K4" s="30">
        <v>47.95</v>
      </c>
      <c r="L4" s="67">
        <f t="shared" si="0"/>
        <v>45191.916000000005</v>
      </c>
    </row>
    <row r="5" spans="1:12" ht="15" customHeight="1">
      <c r="A5" s="52"/>
      <c r="B5" s="64"/>
      <c r="C5" s="65"/>
      <c r="D5" s="30"/>
      <c r="E5" s="53"/>
      <c r="F5" s="53"/>
      <c r="G5" s="29" t="s">
        <v>51</v>
      </c>
      <c r="H5" s="28" t="s">
        <v>14</v>
      </c>
      <c r="I5" s="30">
        <v>38</v>
      </c>
      <c r="J5" s="30">
        <f>I5*D2</f>
        <v>12790.800000000001</v>
      </c>
      <c r="K5" s="30">
        <v>0.58</v>
      </c>
      <c r="L5" s="67">
        <f t="shared" si="0"/>
        <v>7418.664</v>
      </c>
    </row>
    <row r="6" spans="1:12" ht="15" customHeight="1">
      <c r="A6" s="52"/>
      <c r="B6" s="64"/>
      <c r="C6" s="65"/>
      <c r="D6" s="30"/>
      <c r="E6" s="53"/>
      <c r="F6" s="53"/>
      <c r="G6" s="29" t="s">
        <v>52</v>
      </c>
      <c r="H6" s="28" t="s">
        <v>14</v>
      </c>
      <c r="I6" s="30">
        <v>8</v>
      </c>
      <c r="J6" s="30">
        <f>I6*D2</f>
        <v>2692.8</v>
      </c>
      <c r="K6" s="30">
        <v>0.36</v>
      </c>
      <c r="L6" s="67">
        <f t="shared" si="0"/>
        <v>969.408</v>
      </c>
    </row>
    <row r="7" spans="1:12" ht="15" customHeight="1">
      <c r="A7" s="52"/>
      <c r="B7" s="64"/>
      <c r="C7" s="65"/>
      <c r="D7" s="30"/>
      <c r="E7" s="53"/>
      <c r="F7" s="53"/>
      <c r="G7" s="29" t="s">
        <v>53</v>
      </c>
      <c r="H7" s="28" t="s">
        <v>13</v>
      </c>
      <c r="I7" s="30">
        <v>0.5</v>
      </c>
      <c r="J7" s="30">
        <f>I7*D2</f>
        <v>168.3</v>
      </c>
      <c r="K7" s="30">
        <v>5.8</v>
      </c>
      <c r="L7" s="67">
        <f t="shared" si="0"/>
        <v>976.14</v>
      </c>
    </row>
    <row r="8" spans="1:12" ht="15" customHeight="1">
      <c r="A8" s="52"/>
      <c r="B8" s="64"/>
      <c r="C8" s="65"/>
      <c r="D8" s="30"/>
      <c r="E8" s="53"/>
      <c r="F8" s="53"/>
      <c r="G8" s="29" t="s">
        <v>54</v>
      </c>
      <c r="H8" s="28" t="s">
        <v>15</v>
      </c>
      <c r="I8" s="30">
        <v>2.2</v>
      </c>
      <c r="J8" s="30">
        <f>I8*D2</f>
        <v>740.5200000000001</v>
      </c>
      <c r="K8" s="30">
        <v>1.36</v>
      </c>
      <c r="L8" s="67">
        <f t="shared" si="0"/>
        <v>1007.1072000000001</v>
      </c>
    </row>
    <row r="9" spans="1:12" ht="15" customHeight="1">
      <c r="A9" s="52"/>
      <c r="B9" s="64"/>
      <c r="C9" s="65"/>
      <c r="D9" s="30"/>
      <c r="E9" s="53"/>
      <c r="F9" s="53"/>
      <c r="G9" s="29" t="s">
        <v>55</v>
      </c>
      <c r="H9" s="28" t="s">
        <v>14</v>
      </c>
      <c r="I9" s="30">
        <v>2</v>
      </c>
      <c r="J9" s="30">
        <f>I9*D2</f>
        <v>673.2</v>
      </c>
      <c r="K9" s="30">
        <v>3.16</v>
      </c>
      <c r="L9" s="67">
        <f t="shared" si="0"/>
        <v>2127.3120000000004</v>
      </c>
    </row>
    <row r="10" spans="1:12" ht="15" customHeight="1">
      <c r="A10" s="52">
        <v>2</v>
      </c>
      <c r="B10" s="32" t="s">
        <v>60</v>
      </c>
      <c r="C10" s="68" t="s">
        <v>14</v>
      </c>
      <c r="D10" s="30">
        <v>1</v>
      </c>
      <c r="E10" s="53">
        <v>580</v>
      </c>
      <c r="F10" s="53">
        <f>E10*D10</f>
        <v>580</v>
      </c>
      <c r="G10" s="29" t="s">
        <v>59</v>
      </c>
      <c r="H10" s="28" t="s">
        <v>14</v>
      </c>
      <c r="I10" s="30">
        <v>2</v>
      </c>
      <c r="J10" s="30">
        <v>1</v>
      </c>
      <c r="K10" s="30">
        <v>8906</v>
      </c>
      <c r="L10" s="67">
        <f t="shared" si="0"/>
        <v>8906</v>
      </c>
    </row>
    <row r="11" spans="1:12" ht="15" customHeight="1">
      <c r="A11" s="52">
        <v>3</v>
      </c>
      <c r="B11" s="32" t="s">
        <v>63</v>
      </c>
      <c r="C11" s="68" t="s">
        <v>8</v>
      </c>
      <c r="D11" s="30">
        <v>10</v>
      </c>
      <c r="E11" s="53">
        <v>35</v>
      </c>
      <c r="F11" s="69">
        <f>E11*D11</f>
        <v>350</v>
      </c>
      <c r="G11" s="29" t="s">
        <v>18</v>
      </c>
      <c r="H11" s="28" t="s">
        <v>19</v>
      </c>
      <c r="I11" s="30">
        <v>0.3</v>
      </c>
      <c r="J11" s="30">
        <f>I11*D11</f>
        <v>3</v>
      </c>
      <c r="K11" s="30">
        <v>13.5</v>
      </c>
      <c r="L11" s="67">
        <f t="shared" si="0"/>
        <v>40.5</v>
      </c>
    </row>
    <row r="12" spans="1:12" ht="15" customHeight="1">
      <c r="A12" s="52"/>
      <c r="B12" s="32" t="s">
        <v>62</v>
      </c>
      <c r="C12" s="39" t="s">
        <v>43</v>
      </c>
      <c r="D12" s="30">
        <v>10</v>
      </c>
      <c r="E12" s="53">
        <v>135</v>
      </c>
      <c r="F12" s="69">
        <f>E12*D12</f>
        <v>1350</v>
      </c>
      <c r="G12" s="29" t="s">
        <v>20</v>
      </c>
      <c r="H12" s="28" t="s">
        <v>13</v>
      </c>
      <c r="I12" s="30">
        <v>8</v>
      </c>
      <c r="J12" s="30">
        <f>I12*D12</f>
        <v>80</v>
      </c>
      <c r="K12" s="30">
        <v>4.8</v>
      </c>
      <c r="L12" s="67">
        <f t="shared" si="0"/>
        <v>384</v>
      </c>
    </row>
    <row r="13" spans="1:12" ht="15" customHeight="1">
      <c r="A13" s="52"/>
      <c r="B13" s="32"/>
      <c r="C13" s="39"/>
      <c r="D13" s="39"/>
      <c r="E13" s="39"/>
      <c r="F13" s="39"/>
      <c r="G13" s="29" t="s">
        <v>37</v>
      </c>
      <c r="H13" s="28" t="s">
        <v>13</v>
      </c>
      <c r="I13" s="30">
        <v>0.45</v>
      </c>
      <c r="J13" s="30">
        <f>I13*D12</f>
        <v>4.5</v>
      </c>
      <c r="K13" s="30">
        <v>52.37</v>
      </c>
      <c r="L13" s="67">
        <f t="shared" si="0"/>
        <v>235.665</v>
      </c>
    </row>
    <row r="14" spans="1:12" ht="15" customHeight="1">
      <c r="A14" s="52"/>
      <c r="B14" s="32"/>
      <c r="C14" s="39"/>
      <c r="D14" s="39"/>
      <c r="E14" s="39"/>
      <c r="F14" s="39"/>
      <c r="G14" s="29" t="s">
        <v>64</v>
      </c>
      <c r="H14" s="28"/>
      <c r="I14" s="30">
        <v>0</v>
      </c>
      <c r="J14" s="30">
        <f>I14*D14</f>
        <v>0</v>
      </c>
      <c r="K14" s="30">
        <v>0</v>
      </c>
      <c r="L14" s="67">
        <f t="shared" si="0"/>
        <v>0</v>
      </c>
    </row>
    <row r="15" spans="1:12" ht="15" customHeight="1">
      <c r="A15" s="84">
        <v>4</v>
      </c>
      <c r="B15" s="85" t="s">
        <v>65</v>
      </c>
      <c r="C15" s="86" t="s">
        <v>43</v>
      </c>
      <c r="D15" s="87">
        <v>95.8</v>
      </c>
      <c r="E15" s="87">
        <v>35</v>
      </c>
      <c r="F15" s="87">
        <f>E15*D15</f>
        <v>3353</v>
      </c>
      <c r="G15" s="88" t="s">
        <v>25</v>
      </c>
      <c r="H15" s="89" t="s">
        <v>13</v>
      </c>
      <c r="I15" s="90">
        <v>2.8</v>
      </c>
      <c r="J15" s="90">
        <f>I15*D15</f>
        <v>268.23999999999995</v>
      </c>
      <c r="K15" s="90">
        <v>2.8</v>
      </c>
      <c r="L15" s="91">
        <f t="shared" si="0"/>
        <v>751.0719999999998</v>
      </c>
    </row>
    <row r="16" spans="1:12" ht="15" customHeight="1">
      <c r="A16" s="84"/>
      <c r="B16" s="85"/>
      <c r="C16" s="86"/>
      <c r="D16" s="87"/>
      <c r="E16" s="87"/>
      <c r="F16" s="87"/>
      <c r="G16" s="88" t="s">
        <v>26</v>
      </c>
      <c r="H16" s="89" t="s">
        <v>13</v>
      </c>
      <c r="I16" s="90">
        <v>2</v>
      </c>
      <c r="J16" s="90">
        <f>I16*D15</f>
        <v>191.6</v>
      </c>
      <c r="K16" s="90">
        <v>3.2</v>
      </c>
      <c r="L16" s="91">
        <f t="shared" si="0"/>
        <v>613.12</v>
      </c>
    </row>
    <row r="17" spans="1:12" ht="15" customHeight="1">
      <c r="A17" s="84"/>
      <c r="B17" s="85"/>
      <c r="C17" s="86"/>
      <c r="D17" s="87"/>
      <c r="E17" s="87"/>
      <c r="F17" s="87"/>
      <c r="G17" s="88" t="s">
        <v>27</v>
      </c>
      <c r="H17" s="89" t="s">
        <v>14</v>
      </c>
      <c r="I17" s="90">
        <v>0.2</v>
      </c>
      <c r="J17" s="90">
        <f>I17*D15</f>
        <v>19.16</v>
      </c>
      <c r="K17" s="90">
        <v>3.8</v>
      </c>
      <c r="L17" s="91">
        <f t="shared" si="0"/>
        <v>72.80799999999999</v>
      </c>
    </row>
    <row r="18" spans="1:12" ht="15" customHeight="1">
      <c r="A18" s="84"/>
      <c r="B18" s="85"/>
      <c r="C18" s="86"/>
      <c r="D18" s="87"/>
      <c r="E18" s="87"/>
      <c r="F18" s="87"/>
      <c r="G18" s="88" t="s">
        <v>18</v>
      </c>
      <c r="H18" s="89" t="s">
        <v>19</v>
      </c>
      <c r="I18" s="90">
        <v>0.3</v>
      </c>
      <c r="J18" s="90">
        <f>I18*D15</f>
        <v>28.74</v>
      </c>
      <c r="K18" s="90">
        <v>13.5</v>
      </c>
      <c r="L18" s="91">
        <f t="shared" si="0"/>
        <v>387.98999999999995</v>
      </c>
    </row>
    <row r="19" spans="1:12" ht="15" customHeight="1">
      <c r="A19" s="52">
        <v>5</v>
      </c>
      <c r="B19" s="32" t="s">
        <v>66</v>
      </c>
      <c r="C19" s="39" t="s">
        <v>43</v>
      </c>
      <c r="D19" s="70">
        <v>503.37</v>
      </c>
      <c r="E19" s="70">
        <v>35</v>
      </c>
      <c r="F19" s="70">
        <f>E19*D19</f>
        <v>17617.95</v>
      </c>
      <c r="G19" s="29" t="s">
        <v>18</v>
      </c>
      <c r="H19" s="28" t="s">
        <v>19</v>
      </c>
      <c r="I19" s="30">
        <v>0.3</v>
      </c>
      <c r="J19" s="30">
        <f>I19*D19</f>
        <v>151.011</v>
      </c>
      <c r="K19" s="30">
        <v>13.5</v>
      </c>
      <c r="L19" s="67">
        <f t="shared" si="0"/>
        <v>2038.6485</v>
      </c>
    </row>
    <row r="20" spans="1:12" ht="15" customHeight="1">
      <c r="A20" s="52"/>
      <c r="B20" s="32"/>
      <c r="C20" s="39"/>
      <c r="D20" s="70"/>
      <c r="E20" s="70"/>
      <c r="F20" s="70"/>
      <c r="G20" s="29" t="s">
        <v>25</v>
      </c>
      <c r="H20" s="28" t="s">
        <v>13</v>
      </c>
      <c r="I20" s="30">
        <v>2.8</v>
      </c>
      <c r="J20" s="30">
        <f>I20*D19</f>
        <v>1409.436</v>
      </c>
      <c r="K20" s="30">
        <v>2.8</v>
      </c>
      <c r="L20" s="67">
        <f t="shared" si="0"/>
        <v>3946.4207999999994</v>
      </c>
    </row>
    <row r="21" spans="1:12" ht="15" customHeight="1">
      <c r="A21" s="52"/>
      <c r="B21" s="32"/>
      <c r="C21" s="39"/>
      <c r="D21" s="70"/>
      <c r="E21" s="70"/>
      <c r="F21" s="70"/>
      <c r="G21" s="29" t="s">
        <v>26</v>
      </c>
      <c r="H21" s="28" t="s">
        <v>13</v>
      </c>
      <c r="I21" s="30">
        <v>2</v>
      </c>
      <c r="J21" s="30">
        <f>I21*D19</f>
        <v>1006.74</v>
      </c>
      <c r="K21" s="30">
        <v>3.2</v>
      </c>
      <c r="L21" s="67">
        <f t="shared" si="0"/>
        <v>3221.568</v>
      </c>
    </row>
    <row r="22" spans="1:12" ht="15" customHeight="1">
      <c r="A22" s="52"/>
      <c r="B22" s="32"/>
      <c r="C22" s="39"/>
      <c r="D22" s="70"/>
      <c r="E22" s="70"/>
      <c r="F22" s="70"/>
      <c r="G22" s="29" t="s">
        <v>27</v>
      </c>
      <c r="H22" s="28" t="s">
        <v>14</v>
      </c>
      <c r="I22" s="30">
        <v>0.2</v>
      </c>
      <c r="J22" s="30">
        <f>I22*D19</f>
        <v>100.674</v>
      </c>
      <c r="K22" s="30">
        <v>3.8</v>
      </c>
      <c r="L22" s="67">
        <f t="shared" si="0"/>
        <v>382.5612</v>
      </c>
    </row>
    <row r="23" spans="1:12" ht="15" customHeight="1">
      <c r="A23" s="84">
        <v>6</v>
      </c>
      <c r="B23" s="85" t="s">
        <v>31</v>
      </c>
      <c r="C23" s="86" t="s">
        <v>43</v>
      </c>
      <c r="D23" s="87">
        <v>95.8</v>
      </c>
      <c r="E23" s="87">
        <v>28</v>
      </c>
      <c r="F23" s="87">
        <f>E23*D23</f>
        <v>2682.4</v>
      </c>
      <c r="G23" s="88" t="s">
        <v>28</v>
      </c>
      <c r="H23" s="89" t="s">
        <v>19</v>
      </c>
      <c r="I23" s="90">
        <v>0.5</v>
      </c>
      <c r="J23" s="90">
        <f>I23*D23</f>
        <v>47.9</v>
      </c>
      <c r="K23" s="90">
        <v>65.5</v>
      </c>
      <c r="L23" s="91">
        <f t="shared" si="0"/>
        <v>3137.45</v>
      </c>
    </row>
    <row r="24" spans="1:12" ht="15" customHeight="1">
      <c r="A24" s="52">
        <v>7</v>
      </c>
      <c r="B24" s="32" t="s">
        <v>30</v>
      </c>
      <c r="C24" s="39" t="s">
        <v>43</v>
      </c>
      <c r="D24" s="70">
        <v>503.37</v>
      </c>
      <c r="E24" s="70">
        <v>28</v>
      </c>
      <c r="F24" s="70">
        <f>E24*D24</f>
        <v>14094.36</v>
      </c>
      <c r="G24" s="29" t="s">
        <v>28</v>
      </c>
      <c r="H24" s="28" t="s">
        <v>19</v>
      </c>
      <c r="I24" s="30">
        <v>0.5</v>
      </c>
      <c r="J24" s="30">
        <f>I24*D24</f>
        <v>251.685</v>
      </c>
      <c r="K24" s="30">
        <v>65.5</v>
      </c>
      <c r="L24" s="67">
        <f t="shared" si="0"/>
        <v>16485.3675</v>
      </c>
    </row>
    <row r="25" spans="1:12" ht="15" customHeight="1">
      <c r="A25" s="62">
        <v>8</v>
      </c>
      <c r="B25" s="32" t="s">
        <v>67</v>
      </c>
      <c r="C25" s="39" t="s">
        <v>43</v>
      </c>
      <c r="D25" s="70">
        <v>98.6</v>
      </c>
      <c r="E25" s="70">
        <v>68</v>
      </c>
      <c r="F25" s="70">
        <f>E25*D25</f>
        <v>6704.799999999999</v>
      </c>
      <c r="G25" s="29" t="s">
        <v>68</v>
      </c>
      <c r="H25" s="28" t="s">
        <v>19</v>
      </c>
      <c r="I25" s="30">
        <v>0.28</v>
      </c>
      <c r="J25" s="30">
        <f>D25*I25</f>
        <v>27.608</v>
      </c>
      <c r="K25" s="30">
        <v>92</v>
      </c>
      <c r="L25" s="67">
        <f t="shared" si="0"/>
        <v>2539.936</v>
      </c>
    </row>
    <row r="26" spans="1:12" ht="15" customHeight="1">
      <c r="A26" s="52"/>
      <c r="B26" s="32"/>
      <c r="C26" s="39"/>
      <c r="D26" s="70"/>
      <c r="E26" s="70"/>
      <c r="F26" s="70"/>
      <c r="G26" s="29" t="s">
        <v>69</v>
      </c>
      <c r="H26" s="28" t="s">
        <v>43</v>
      </c>
      <c r="I26" s="30">
        <v>1.05</v>
      </c>
      <c r="J26" s="30">
        <f>I26*D25</f>
        <v>103.53</v>
      </c>
      <c r="K26" s="30">
        <v>163.62</v>
      </c>
      <c r="L26" s="67">
        <f t="shared" si="0"/>
        <v>16939.5786</v>
      </c>
    </row>
    <row r="27" spans="1:12" ht="15" customHeight="1">
      <c r="A27" s="52"/>
      <c r="B27" s="32"/>
      <c r="C27" s="39"/>
      <c r="D27" s="70"/>
      <c r="E27" s="70"/>
      <c r="F27" s="70"/>
      <c r="G27" s="29" t="s">
        <v>73</v>
      </c>
      <c r="H27" s="28" t="s">
        <v>13</v>
      </c>
      <c r="I27" s="30">
        <v>8</v>
      </c>
      <c r="J27" s="30">
        <f>I27*D25</f>
        <v>788.8</v>
      </c>
      <c r="K27" s="30">
        <v>6.88</v>
      </c>
      <c r="L27" s="67">
        <f t="shared" si="0"/>
        <v>5426.9439999999995</v>
      </c>
    </row>
    <row r="28" spans="1:12" ht="15" customHeight="1">
      <c r="A28" s="52"/>
      <c r="B28" s="32"/>
      <c r="C28" s="39"/>
      <c r="D28" s="70"/>
      <c r="E28" s="70"/>
      <c r="F28" s="70"/>
      <c r="G28" s="29" t="s">
        <v>70</v>
      </c>
      <c r="H28" s="28" t="s">
        <v>14</v>
      </c>
      <c r="I28" s="30">
        <v>5</v>
      </c>
      <c r="J28" s="30">
        <f>I28*D25</f>
        <v>493</v>
      </c>
      <c r="K28" s="30">
        <v>2.8</v>
      </c>
      <c r="L28" s="67">
        <f t="shared" si="0"/>
        <v>1380.3999999999999</v>
      </c>
    </row>
    <row r="29" spans="1:12" ht="15" customHeight="1">
      <c r="A29" s="62">
        <v>9</v>
      </c>
      <c r="B29" s="32" t="s">
        <v>71</v>
      </c>
      <c r="C29" s="39" t="s">
        <v>43</v>
      </c>
      <c r="D29" s="70">
        <v>98.6</v>
      </c>
      <c r="E29" s="70">
        <v>35</v>
      </c>
      <c r="F29" s="70">
        <f>E29*D29</f>
        <v>3451</v>
      </c>
      <c r="G29" s="29" t="s">
        <v>72</v>
      </c>
      <c r="H29" s="28" t="s">
        <v>43</v>
      </c>
      <c r="I29" s="30">
        <v>1.12</v>
      </c>
      <c r="J29" s="30">
        <f>I29*D29</f>
        <v>110.432</v>
      </c>
      <c r="K29" s="30">
        <v>19</v>
      </c>
      <c r="L29" s="67">
        <f t="shared" si="0"/>
        <v>2098.208</v>
      </c>
    </row>
    <row r="30" spans="1:12" ht="15" customHeight="1">
      <c r="A30" s="52"/>
      <c r="B30" s="32"/>
      <c r="C30" s="39"/>
      <c r="D30" s="70"/>
      <c r="E30" s="70"/>
      <c r="F30" s="70"/>
      <c r="G30" s="29" t="s">
        <v>74</v>
      </c>
      <c r="H30" s="28" t="s">
        <v>13</v>
      </c>
      <c r="I30" s="30">
        <v>6.9</v>
      </c>
      <c r="J30" s="30">
        <f>I30*D29</f>
        <v>680.34</v>
      </c>
      <c r="K30" s="30">
        <v>6.98</v>
      </c>
      <c r="L30" s="67">
        <f t="shared" si="0"/>
        <v>4748.7732000000005</v>
      </c>
    </row>
    <row r="31" spans="1:12" ht="15" customHeight="1">
      <c r="A31" s="52">
        <v>10</v>
      </c>
      <c r="B31" s="32" t="s">
        <v>75</v>
      </c>
      <c r="C31" s="39" t="s">
        <v>43</v>
      </c>
      <c r="D31" s="70">
        <v>124.4</v>
      </c>
      <c r="E31" s="70">
        <v>35</v>
      </c>
      <c r="F31" s="70">
        <f>E31*D31</f>
        <v>4354</v>
      </c>
      <c r="G31" s="29" t="s">
        <v>18</v>
      </c>
      <c r="H31" s="28" t="s">
        <v>19</v>
      </c>
      <c r="I31" s="30">
        <v>0.3</v>
      </c>
      <c r="J31" s="30">
        <f>I31*D31</f>
        <v>37.32</v>
      </c>
      <c r="K31" s="30">
        <v>13.5</v>
      </c>
      <c r="L31" s="67">
        <f t="shared" si="0"/>
        <v>503.82</v>
      </c>
    </row>
    <row r="32" spans="1:12" ht="15" customHeight="1">
      <c r="A32" s="52"/>
      <c r="B32" s="32"/>
      <c r="C32" s="39"/>
      <c r="D32" s="70"/>
      <c r="E32" s="70"/>
      <c r="F32" s="70"/>
      <c r="G32" s="29" t="s">
        <v>25</v>
      </c>
      <c r="H32" s="28" t="s">
        <v>13</v>
      </c>
      <c r="I32" s="30">
        <v>2.8</v>
      </c>
      <c r="J32" s="30">
        <f>I32*D31</f>
        <v>348.32</v>
      </c>
      <c r="K32" s="30">
        <v>2.8</v>
      </c>
      <c r="L32" s="67">
        <f t="shared" si="0"/>
        <v>975.2959999999999</v>
      </c>
    </row>
    <row r="33" spans="1:12" ht="15" customHeight="1">
      <c r="A33" s="52"/>
      <c r="B33" s="32"/>
      <c r="C33" s="39"/>
      <c r="D33" s="70"/>
      <c r="E33" s="70"/>
      <c r="F33" s="70"/>
      <c r="G33" s="29" t="s">
        <v>26</v>
      </c>
      <c r="H33" s="28" t="s">
        <v>13</v>
      </c>
      <c r="I33" s="30">
        <v>2</v>
      </c>
      <c r="J33" s="30">
        <f>I33*D31</f>
        <v>248.8</v>
      </c>
      <c r="K33" s="30">
        <v>3.2</v>
      </c>
      <c r="L33" s="67">
        <f t="shared" si="0"/>
        <v>796.1600000000001</v>
      </c>
    </row>
    <row r="34" spans="1:12" ht="15" customHeight="1">
      <c r="A34" s="52"/>
      <c r="B34" s="32"/>
      <c r="C34" s="39"/>
      <c r="D34" s="70"/>
      <c r="E34" s="70"/>
      <c r="F34" s="70"/>
      <c r="G34" s="29" t="s">
        <v>27</v>
      </c>
      <c r="H34" s="28" t="s">
        <v>14</v>
      </c>
      <c r="I34" s="30">
        <v>0.2</v>
      </c>
      <c r="J34" s="30">
        <f>I34*D31</f>
        <v>24.880000000000003</v>
      </c>
      <c r="K34" s="30">
        <v>3.8</v>
      </c>
      <c r="L34" s="67">
        <f t="shared" si="0"/>
        <v>94.54400000000001</v>
      </c>
    </row>
    <row r="35" spans="1:12" ht="15" customHeight="1">
      <c r="A35" s="52">
        <v>11</v>
      </c>
      <c r="B35" s="32" t="s">
        <v>76</v>
      </c>
      <c r="C35" s="39" t="s">
        <v>43</v>
      </c>
      <c r="D35" s="70">
        <v>124.4</v>
      </c>
      <c r="E35" s="70">
        <v>28</v>
      </c>
      <c r="F35" s="70">
        <f>E35*D35</f>
        <v>3483.2000000000003</v>
      </c>
      <c r="G35" s="29" t="s">
        <v>28</v>
      </c>
      <c r="H35" s="28" t="s">
        <v>19</v>
      </c>
      <c r="I35" s="30">
        <v>0.5</v>
      </c>
      <c r="J35" s="30">
        <f>I35*D35</f>
        <v>62.2</v>
      </c>
      <c r="K35" s="30">
        <v>65.5</v>
      </c>
      <c r="L35" s="67">
        <f>K35*J35</f>
        <v>4074.1000000000004</v>
      </c>
    </row>
    <row r="36" spans="1:12" ht="15" customHeight="1">
      <c r="A36" s="52">
        <v>12</v>
      </c>
      <c r="B36" s="32" t="s">
        <v>29</v>
      </c>
      <c r="C36" s="39" t="s">
        <v>43</v>
      </c>
      <c r="D36" s="70">
        <v>95.8</v>
      </c>
      <c r="E36" s="70">
        <v>95</v>
      </c>
      <c r="F36" s="70">
        <f>E36*D36</f>
        <v>9101</v>
      </c>
      <c r="G36" s="29"/>
      <c r="H36" s="28"/>
      <c r="I36" s="30"/>
      <c r="J36" s="30"/>
      <c r="K36" s="30"/>
      <c r="L36" s="67"/>
    </row>
    <row r="37" spans="1:12" ht="15" customHeight="1">
      <c r="A37" s="52">
        <v>13</v>
      </c>
      <c r="B37" s="32" t="s">
        <v>89</v>
      </c>
      <c r="C37" s="39" t="s">
        <v>43</v>
      </c>
      <c r="D37" s="70">
        <v>95.8</v>
      </c>
      <c r="E37" s="70">
        <v>135</v>
      </c>
      <c r="F37" s="70">
        <f>E37*D37</f>
        <v>12933</v>
      </c>
      <c r="G37" s="29" t="s">
        <v>85</v>
      </c>
      <c r="H37" s="28" t="s">
        <v>43</v>
      </c>
      <c r="I37" s="30">
        <v>0.3</v>
      </c>
      <c r="J37" s="30">
        <f>I37*D37</f>
        <v>28.74</v>
      </c>
      <c r="K37" s="30">
        <v>13.5</v>
      </c>
      <c r="L37" s="67">
        <f aca="true" t="shared" si="1" ref="L37:L42">K37*J37</f>
        <v>387.98999999999995</v>
      </c>
    </row>
    <row r="38" spans="1:12" ht="15" customHeight="1">
      <c r="A38" s="52"/>
      <c r="B38" s="32"/>
      <c r="C38" s="39"/>
      <c r="D38" s="70"/>
      <c r="E38" s="70"/>
      <c r="F38" s="70"/>
      <c r="G38" s="29" t="s">
        <v>173</v>
      </c>
      <c r="H38" s="28" t="s">
        <v>13</v>
      </c>
      <c r="I38" s="30">
        <v>8</v>
      </c>
      <c r="J38" s="30">
        <f>I38*D37</f>
        <v>766.4</v>
      </c>
      <c r="K38" s="30">
        <v>4.8</v>
      </c>
      <c r="L38" s="67">
        <f t="shared" si="1"/>
        <v>3678.72</v>
      </c>
    </row>
    <row r="39" spans="1:12" ht="15" customHeight="1">
      <c r="A39" s="52"/>
      <c r="B39" s="32"/>
      <c r="C39" s="39"/>
      <c r="D39" s="70"/>
      <c r="E39" s="70"/>
      <c r="F39" s="70"/>
      <c r="G39" s="29" t="s">
        <v>87</v>
      </c>
      <c r="H39" s="28" t="s">
        <v>43</v>
      </c>
      <c r="I39" s="30">
        <v>1.05</v>
      </c>
      <c r="J39" s="30">
        <f>I39*D37</f>
        <v>100.59</v>
      </c>
      <c r="K39" s="30">
        <v>158</v>
      </c>
      <c r="L39" s="67">
        <f t="shared" si="1"/>
        <v>15893.220000000001</v>
      </c>
    </row>
    <row r="40" spans="1:12" ht="15" customHeight="1">
      <c r="A40" s="52"/>
      <c r="B40" s="32"/>
      <c r="C40" s="39"/>
      <c r="D40" s="70"/>
      <c r="E40" s="70"/>
      <c r="F40" s="70"/>
      <c r="G40" s="29" t="s">
        <v>37</v>
      </c>
      <c r="H40" s="28" t="s">
        <v>13</v>
      </c>
      <c r="I40" s="30">
        <v>0.45</v>
      </c>
      <c r="J40" s="30">
        <f>I40*D37</f>
        <v>43.11</v>
      </c>
      <c r="K40" s="30">
        <v>52.37</v>
      </c>
      <c r="L40" s="67">
        <f t="shared" si="1"/>
        <v>2257.6706999999997</v>
      </c>
    </row>
    <row r="41" spans="1:12" ht="15" customHeight="1">
      <c r="A41" s="84">
        <v>15</v>
      </c>
      <c r="B41" s="85" t="s">
        <v>78</v>
      </c>
      <c r="C41" s="86" t="s">
        <v>14</v>
      </c>
      <c r="D41" s="87">
        <v>2</v>
      </c>
      <c r="E41" s="87">
        <v>380</v>
      </c>
      <c r="F41" s="87">
        <f>E41*D41</f>
        <v>760</v>
      </c>
      <c r="G41" s="88" t="s">
        <v>79</v>
      </c>
      <c r="H41" s="89" t="s">
        <v>14</v>
      </c>
      <c r="I41" s="90">
        <v>1</v>
      </c>
      <c r="J41" s="90">
        <v>2</v>
      </c>
      <c r="K41" s="90">
        <v>1280</v>
      </c>
      <c r="L41" s="91">
        <f t="shared" si="1"/>
        <v>2560</v>
      </c>
    </row>
    <row r="42" spans="1:12" ht="15" customHeight="1">
      <c r="A42" s="84">
        <v>16</v>
      </c>
      <c r="B42" s="85" t="s">
        <v>131</v>
      </c>
      <c r="C42" s="86" t="s">
        <v>14</v>
      </c>
      <c r="D42" s="87">
        <v>2</v>
      </c>
      <c r="E42" s="87">
        <v>1600</v>
      </c>
      <c r="F42" s="87">
        <f>E42*D42</f>
        <v>3200</v>
      </c>
      <c r="G42" s="88" t="s">
        <v>80</v>
      </c>
      <c r="H42" s="89" t="s">
        <v>14</v>
      </c>
      <c r="I42" s="90">
        <v>1</v>
      </c>
      <c r="J42" s="90">
        <v>2</v>
      </c>
      <c r="K42" s="90">
        <v>11200</v>
      </c>
      <c r="L42" s="91">
        <f t="shared" si="1"/>
        <v>22400</v>
      </c>
    </row>
    <row r="43" spans="1:12" ht="15" customHeight="1">
      <c r="A43" s="62">
        <v>17</v>
      </c>
      <c r="B43" s="32" t="s">
        <v>81</v>
      </c>
      <c r="C43" s="39" t="s">
        <v>14</v>
      </c>
      <c r="D43" s="70">
        <v>2</v>
      </c>
      <c r="E43" s="70">
        <v>1500</v>
      </c>
      <c r="F43" s="70">
        <f>E43*D43</f>
        <v>3000</v>
      </c>
      <c r="G43" s="29"/>
      <c r="H43" s="28"/>
      <c r="I43" s="30"/>
      <c r="J43" s="30"/>
      <c r="K43" s="30"/>
      <c r="L43" s="67"/>
    </row>
    <row r="44" spans="1:12" ht="15" customHeight="1">
      <c r="A44" s="79">
        <v>18</v>
      </c>
      <c r="B44" s="32" t="s">
        <v>82</v>
      </c>
      <c r="C44" s="39"/>
      <c r="D44" s="70"/>
      <c r="E44" s="70"/>
      <c r="F44" s="70"/>
      <c r="G44" s="29"/>
      <c r="H44" s="28"/>
      <c r="I44" s="30"/>
      <c r="J44" s="30"/>
      <c r="K44" s="30"/>
      <c r="L44" s="67"/>
    </row>
    <row r="45" spans="1:12" ht="15" customHeight="1">
      <c r="A45" s="79"/>
      <c r="B45" s="32"/>
      <c r="C45" s="39"/>
      <c r="D45" s="70"/>
      <c r="E45" s="70"/>
      <c r="F45" s="70"/>
      <c r="G45" s="29"/>
      <c r="H45" s="28"/>
      <c r="I45" s="30"/>
      <c r="J45" s="30"/>
      <c r="K45" s="30"/>
      <c r="L45" s="67"/>
    </row>
    <row r="46" spans="1:12" ht="15" customHeight="1">
      <c r="A46" s="79"/>
      <c r="B46" s="32"/>
      <c r="C46" s="39"/>
      <c r="D46" s="70"/>
      <c r="E46" s="70"/>
      <c r="F46" s="70"/>
      <c r="G46" s="29"/>
      <c r="H46" s="28"/>
      <c r="I46" s="30"/>
      <c r="J46" s="30"/>
      <c r="K46" s="30"/>
      <c r="L46" s="67"/>
    </row>
    <row r="47" spans="1:12" ht="15" customHeight="1">
      <c r="A47" s="79">
        <v>19</v>
      </c>
      <c r="B47" s="32" t="s">
        <v>83</v>
      </c>
      <c r="C47" s="39" t="s">
        <v>14</v>
      </c>
      <c r="D47" s="70">
        <v>1</v>
      </c>
      <c r="E47" s="70"/>
      <c r="F47" s="70"/>
      <c r="G47" s="29"/>
      <c r="H47" s="28"/>
      <c r="I47" s="30"/>
      <c r="J47" s="30"/>
      <c r="K47" s="30"/>
      <c r="L47" s="67"/>
    </row>
    <row r="48" spans="1:12" ht="15" customHeight="1">
      <c r="A48" s="79">
        <v>20</v>
      </c>
      <c r="B48" s="32" t="s">
        <v>104</v>
      </c>
      <c r="C48" s="39" t="s">
        <v>15</v>
      </c>
      <c r="D48" s="70"/>
      <c r="E48" s="70"/>
      <c r="F48" s="70"/>
      <c r="G48" s="29"/>
      <c r="H48" s="28"/>
      <c r="I48" s="30"/>
      <c r="J48" s="30"/>
      <c r="K48" s="30"/>
      <c r="L48" s="67"/>
    </row>
    <row r="49" spans="1:12" ht="15" customHeight="1">
      <c r="A49" s="52">
        <v>21</v>
      </c>
      <c r="B49" s="32" t="s">
        <v>84</v>
      </c>
      <c r="C49" s="39" t="s">
        <v>77</v>
      </c>
      <c r="D49" s="70">
        <v>3.12</v>
      </c>
      <c r="E49" s="70">
        <v>570</v>
      </c>
      <c r="F49" s="70">
        <f>E49*D49</f>
        <v>1778.4</v>
      </c>
      <c r="G49" s="29" t="s">
        <v>34</v>
      </c>
      <c r="H49" s="28" t="s">
        <v>14</v>
      </c>
      <c r="I49" s="30">
        <v>402</v>
      </c>
      <c r="J49" s="30">
        <f>I49*D49</f>
        <v>1254.24</v>
      </c>
      <c r="K49" s="30">
        <v>2.7</v>
      </c>
      <c r="L49" s="67">
        <f aca="true" t="shared" si="2" ref="L49:L54">K49*J49</f>
        <v>3386.4480000000003</v>
      </c>
    </row>
    <row r="50" spans="1:12" ht="15" customHeight="1">
      <c r="A50" s="52"/>
      <c r="B50" s="32"/>
      <c r="C50" s="39"/>
      <c r="D50" s="70"/>
      <c r="E50" s="70"/>
      <c r="F50" s="70"/>
      <c r="G50" s="29" t="s">
        <v>33</v>
      </c>
      <c r="H50" s="28" t="s">
        <v>13</v>
      </c>
      <c r="I50" s="30">
        <v>376</v>
      </c>
      <c r="J50" s="30">
        <f>I50*D49</f>
        <v>1173.1200000000001</v>
      </c>
      <c r="K50" s="30">
        <v>2.4</v>
      </c>
      <c r="L50" s="67">
        <f t="shared" si="2"/>
        <v>2815.4880000000003</v>
      </c>
    </row>
    <row r="51" spans="1:12" ht="15" customHeight="1">
      <c r="A51" s="52">
        <v>22</v>
      </c>
      <c r="B51" s="32" t="s">
        <v>108</v>
      </c>
      <c r="C51" s="39" t="s">
        <v>15</v>
      </c>
      <c r="D51" s="70">
        <v>100.13</v>
      </c>
      <c r="E51" s="70">
        <v>135</v>
      </c>
      <c r="F51" s="70">
        <f>E51*D51</f>
        <v>13517.55</v>
      </c>
      <c r="G51" s="29" t="s">
        <v>85</v>
      </c>
      <c r="H51" s="28" t="s">
        <v>19</v>
      </c>
      <c r="I51" s="30">
        <v>0.3</v>
      </c>
      <c r="J51" s="30">
        <f>D51*I51</f>
        <v>30.038999999999998</v>
      </c>
      <c r="K51" s="30">
        <v>13.5</v>
      </c>
      <c r="L51" s="67">
        <f t="shared" si="2"/>
        <v>405.5265</v>
      </c>
    </row>
    <row r="52" spans="1:12" ht="15" customHeight="1">
      <c r="A52" s="52"/>
      <c r="B52" s="32"/>
      <c r="C52" s="39"/>
      <c r="D52" s="70"/>
      <c r="E52" s="70"/>
      <c r="F52" s="70"/>
      <c r="G52" s="29" t="s">
        <v>86</v>
      </c>
      <c r="H52" s="28" t="s">
        <v>13</v>
      </c>
      <c r="I52" s="30">
        <v>8</v>
      </c>
      <c r="J52" s="30">
        <f>I52*D51</f>
        <v>801.04</v>
      </c>
      <c r="K52" s="30">
        <v>4.8</v>
      </c>
      <c r="L52" s="67">
        <f t="shared" si="2"/>
        <v>3844.9919999999997</v>
      </c>
    </row>
    <row r="53" spans="1:12" ht="15" customHeight="1">
      <c r="A53" s="52"/>
      <c r="B53" s="32"/>
      <c r="C53" s="39"/>
      <c r="D53" s="70"/>
      <c r="E53" s="70"/>
      <c r="F53" s="70"/>
      <c r="G53" s="29" t="s">
        <v>87</v>
      </c>
      <c r="H53" s="28" t="s">
        <v>43</v>
      </c>
      <c r="I53" s="30">
        <v>1.05</v>
      </c>
      <c r="J53" s="30">
        <f>I53*D51</f>
        <v>105.1365</v>
      </c>
      <c r="K53" s="30">
        <v>158</v>
      </c>
      <c r="L53" s="67">
        <f t="shared" si="2"/>
        <v>16611.567</v>
      </c>
    </row>
    <row r="54" spans="1:12" ht="15" customHeight="1">
      <c r="A54" s="52"/>
      <c r="B54" s="32"/>
      <c r="C54" s="39"/>
      <c r="D54" s="70"/>
      <c r="E54" s="70"/>
      <c r="F54" s="70"/>
      <c r="G54" s="29" t="s">
        <v>37</v>
      </c>
      <c r="H54" s="28" t="s">
        <v>13</v>
      </c>
      <c r="I54" s="30">
        <v>0.45</v>
      </c>
      <c r="J54" s="30">
        <f>I54*D51</f>
        <v>45.0585</v>
      </c>
      <c r="K54" s="30">
        <v>52.37</v>
      </c>
      <c r="L54" s="67">
        <f t="shared" si="2"/>
        <v>2359.713645</v>
      </c>
    </row>
    <row r="55" spans="1:12" ht="15" customHeight="1">
      <c r="A55" s="52">
        <v>23</v>
      </c>
      <c r="B55" s="32" t="s">
        <v>88</v>
      </c>
      <c r="C55" s="39" t="s">
        <v>14</v>
      </c>
      <c r="D55" s="70">
        <v>1</v>
      </c>
      <c r="E55" s="70">
        <v>800</v>
      </c>
      <c r="F55" s="70">
        <f>E55*D55</f>
        <v>800</v>
      </c>
      <c r="G55" s="29"/>
      <c r="H55" s="28"/>
      <c r="I55" s="30"/>
      <c r="J55" s="30"/>
      <c r="K55" s="30"/>
      <c r="L55" s="67"/>
    </row>
    <row r="56" spans="1:12" ht="15" customHeight="1">
      <c r="A56" s="52">
        <v>24</v>
      </c>
      <c r="B56" s="32" t="s">
        <v>89</v>
      </c>
      <c r="C56" s="39" t="s">
        <v>43</v>
      </c>
      <c r="D56" s="70">
        <v>3</v>
      </c>
      <c r="E56" s="70">
        <v>135</v>
      </c>
      <c r="F56" s="70">
        <f>E56*D56</f>
        <v>405</v>
      </c>
      <c r="G56" s="29" t="s">
        <v>90</v>
      </c>
      <c r="H56" s="28" t="s">
        <v>19</v>
      </c>
      <c r="I56" s="30">
        <v>0.3</v>
      </c>
      <c r="J56" s="30">
        <f>I56*D56</f>
        <v>0.8999999999999999</v>
      </c>
      <c r="K56" s="30">
        <v>13.5</v>
      </c>
      <c r="L56" s="67">
        <f>K56*J56</f>
        <v>12.149999999999999</v>
      </c>
    </row>
    <row r="57" spans="1:12" ht="15" customHeight="1">
      <c r="A57" s="52"/>
      <c r="B57" s="32"/>
      <c r="C57" s="39"/>
      <c r="D57" s="70"/>
      <c r="E57" s="70"/>
      <c r="F57" s="70"/>
      <c r="G57" s="29" t="s">
        <v>86</v>
      </c>
      <c r="H57" s="28" t="s">
        <v>13</v>
      </c>
      <c r="I57" s="30">
        <v>8</v>
      </c>
      <c r="J57" s="30">
        <f>I57*D56</f>
        <v>24</v>
      </c>
      <c r="K57" s="30">
        <v>4.8</v>
      </c>
      <c r="L57" s="67">
        <f>K57*J57</f>
        <v>115.19999999999999</v>
      </c>
    </row>
    <row r="58" spans="1:12" ht="15" customHeight="1">
      <c r="A58" s="52"/>
      <c r="B58" s="32"/>
      <c r="C58" s="39"/>
      <c r="D58" s="70"/>
      <c r="E58" s="70"/>
      <c r="F58" s="70"/>
      <c r="G58" s="29" t="s">
        <v>64</v>
      </c>
      <c r="H58" s="28" t="s">
        <v>43</v>
      </c>
      <c r="I58" s="30"/>
      <c r="J58" s="30"/>
      <c r="K58" s="30"/>
      <c r="L58" s="67"/>
    </row>
    <row r="59" spans="1:12" ht="15" customHeight="1">
      <c r="A59" s="52"/>
      <c r="B59" s="32"/>
      <c r="C59" s="39"/>
      <c r="D59" s="70"/>
      <c r="E59" s="70"/>
      <c r="F59" s="70"/>
      <c r="G59" s="29" t="s">
        <v>37</v>
      </c>
      <c r="H59" s="28" t="s">
        <v>13</v>
      </c>
      <c r="I59" s="30">
        <v>0.45</v>
      </c>
      <c r="J59" s="30">
        <f>I59*D56</f>
        <v>1.35</v>
      </c>
      <c r="K59" s="30">
        <v>52.37</v>
      </c>
      <c r="L59" s="67">
        <f aca="true" t="shared" si="3" ref="L59:L73">K59*J59</f>
        <v>70.6995</v>
      </c>
    </row>
    <row r="60" spans="1:12" ht="15" customHeight="1">
      <c r="A60" s="52">
        <v>25</v>
      </c>
      <c r="B60" s="32" t="s">
        <v>91</v>
      </c>
      <c r="C60" s="39" t="s">
        <v>14</v>
      </c>
      <c r="D60" s="70">
        <v>1</v>
      </c>
      <c r="E60" s="70">
        <v>380</v>
      </c>
      <c r="F60" s="70">
        <f>E60*D60</f>
        <v>380</v>
      </c>
      <c r="G60" s="29" t="s">
        <v>92</v>
      </c>
      <c r="H60" s="28" t="s">
        <v>14</v>
      </c>
      <c r="I60" s="30">
        <v>1</v>
      </c>
      <c r="J60" s="30">
        <v>1</v>
      </c>
      <c r="K60" s="30">
        <v>8906</v>
      </c>
      <c r="L60" s="67">
        <f t="shared" si="3"/>
        <v>8906</v>
      </c>
    </row>
    <row r="61" spans="1:12" ht="15" customHeight="1">
      <c r="A61" s="52">
        <v>26</v>
      </c>
      <c r="B61" s="32" t="s">
        <v>93</v>
      </c>
      <c r="C61" s="39" t="s">
        <v>43</v>
      </c>
      <c r="D61" s="70">
        <v>32</v>
      </c>
      <c r="E61" s="70">
        <v>68</v>
      </c>
      <c r="F61" s="70">
        <f>E61*D61</f>
        <v>2176</v>
      </c>
      <c r="G61" s="29" t="s">
        <v>50</v>
      </c>
      <c r="H61" s="28" t="s">
        <v>8</v>
      </c>
      <c r="I61" s="30">
        <v>1.1</v>
      </c>
      <c r="J61" s="30">
        <f>I61*D61</f>
        <v>35.2</v>
      </c>
      <c r="K61" s="30">
        <v>83</v>
      </c>
      <c r="L61" s="67">
        <f t="shared" si="3"/>
        <v>2921.6000000000004</v>
      </c>
    </row>
    <row r="62" spans="1:12" ht="15" customHeight="1">
      <c r="A62" s="52"/>
      <c r="B62" s="32"/>
      <c r="C62" s="39"/>
      <c r="D62" s="70"/>
      <c r="E62" s="70"/>
      <c r="F62" s="70"/>
      <c r="G62" s="29" t="s">
        <v>94</v>
      </c>
      <c r="H62" s="28" t="s">
        <v>15</v>
      </c>
      <c r="I62" s="30">
        <v>0.8</v>
      </c>
      <c r="J62" s="30">
        <f>I62*D61</f>
        <v>25.6</v>
      </c>
      <c r="K62" s="30">
        <v>22.45</v>
      </c>
      <c r="L62" s="67">
        <f t="shared" si="3"/>
        <v>574.72</v>
      </c>
    </row>
    <row r="63" spans="1:12" ht="15" customHeight="1">
      <c r="A63" s="52"/>
      <c r="B63" s="32"/>
      <c r="C63" s="39"/>
      <c r="D63" s="70"/>
      <c r="E63" s="70"/>
      <c r="F63" s="70"/>
      <c r="G63" s="29" t="s">
        <v>95</v>
      </c>
      <c r="H63" s="28" t="s">
        <v>15</v>
      </c>
      <c r="I63" s="30">
        <v>2.8</v>
      </c>
      <c r="J63" s="30">
        <f>I63*D61</f>
        <v>89.6</v>
      </c>
      <c r="K63" s="30">
        <v>34.75</v>
      </c>
      <c r="L63" s="67">
        <f t="shared" si="3"/>
        <v>3113.6</v>
      </c>
    </row>
    <row r="64" spans="1:12" ht="15" customHeight="1">
      <c r="A64" s="52"/>
      <c r="B64" s="32"/>
      <c r="C64" s="39"/>
      <c r="D64" s="70"/>
      <c r="E64" s="70"/>
      <c r="F64" s="70"/>
      <c r="G64" s="29" t="s">
        <v>51</v>
      </c>
      <c r="H64" s="28" t="s">
        <v>14</v>
      </c>
      <c r="I64" s="30">
        <v>38</v>
      </c>
      <c r="J64" s="30">
        <f>I64*D61</f>
        <v>1216</v>
      </c>
      <c r="K64" s="30">
        <v>0.58</v>
      </c>
      <c r="L64" s="67">
        <f t="shared" si="3"/>
        <v>705.28</v>
      </c>
    </row>
    <row r="65" spans="1:12" ht="15" customHeight="1">
      <c r="A65" s="52"/>
      <c r="B65" s="32"/>
      <c r="C65" s="39"/>
      <c r="D65" s="70"/>
      <c r="E65" s="70"/>
      <c r="F65" s="70"/>
      <c r="G65" s="29" t="s">
        <v>52</v>
      </c>
      <c r="H65" s="28" t="s">
        <v>14</v>
      </c>
      <c r="I65" s="30">
        <v>8</v>
      </c>
      <c r="J65" s="30">
        <f>I65*D61</f>
        <v>256</v>
      </c>
      <c r="K65" s="30">
        <v>0.36</v>
      </c>
      <c r="L65" s="67">
        <f t="shared" si="3"/>
        <v>92.16</v>
      </c>
    </row>
    <row r="66" spans="1:12" ht="15" customHeight="1">
      <c r="A66" s="52"/>
      <c r="B66" s="32"/>
      <c r="C66" s="39"/>
      <c r="D66" s="70"/>
      <c r="E66" s="70"/>
      <c r="F66" s="70"/>
      <c r="G66" s="29" t="s">
        <v>53</v>
      </c>
      <c r="H66" s="28" t="s">
        <v>13</v>
      </c>
      <c r="I66" s="30">
        <v>0.5</v>
      </c>
      <c r="J66" s="30">
        <f>I66*D61</f>
        <v>16</v>
      </c>
      <c r="K66" s="30">
        <v>5.8</v>
      </c>
      <c r="L66" s="67">
        <f t="shared" si="3"/>
        <v>92.8</v>
      </c>
    </row>
    <row r="67" spans="1:12" ht="15" customHeight="1">
      <c r="A67" s="52"/>
      <c r="B67" s="32"/>
      <c r="C67" s="39"/>
      <c r="D67" s="70"/>
      <c r="E67" s="70"/>
      <c r="F67" s="70"/>
      <c r="G67" s="29" t="s">
        <v>54</v>
      </c>
      <c r="H67" s="28" t="s">
        <v>15</v>
      </c>
      <c r="I67" s="30">
        <v>2.2</v>
      </c>
      <c r="J67" s="30">
        <f>I67*D61</f>
        <v>70.4</v>
      </c>
      <c r="K67" s="30">
        <v>1.36</v>
      </c>
      <c r="L67" s="67">
        <f t="shared" si="3"/>
        <v>95.74400000000001</v>
      </c>
    </row>
    <row r="68" spans="1:12" ht="15" customHeight="1">
      <c r="A68" s="52"/>
      <c r="B68" s="32"/>
      <c r="C68" s="39"/>
      <c r="D68" s="70"/>
      <c r="E68" s="70"/>
      <c r="F68" s="70"/>
      <c r="G68" s="29" t="s">
        <v>55</v>
      </c>
      <c r="H68" s="28" t="s">
        <v>14</v>
      </c>
      <c r="I68" s="30">
        <v>2</v>
      </c>
      <c r="J68" s="30">
        <f>I68*D61</f>
        <v>64</v>
      </c>
      <c r="K68" s="30">
        <v>3.16</v>
      </c>
      <c r="L68" s="67">
        <f t="shared" si="3"/>
        <v>202.24</v>
      </c>
    </row>
    <row r="69" spans="1:12" ht="15" customHeight="1">
      <c r="A69" s="52">
        <v>27</v>
      </c>
      <c r="B69" s="32" t="s">
        <v>96</v>
      </c>
      <c r="C69" s="39" t="s">
        <v>43</v>
      </c>
      <c r="D69" s="70">
        <v>52</v>
      </c>
      <c r="E69" s="70">
        <v>35</v>
      </c>
      <c r="F69" s="70">
        <f>E69*D69</f>
        <v>1820</v>
      </c>
      <c r="G69" s="29" t="s">
        <v>85</v>
      </c>
      <c r="H69" s="28" t="s">
        <v>19</v>
      </c>
      <c r="I69" s="30">
        <v>0.3</v>
      </c>
      <c r="J69" s="30">
        <f>I69*D69</f>
        <v>15.6</v>
      </c>
      <c r="K69" s="30">
        <v>13.5</v>
      </c>
      <c r="L69" s="67">
        <f t="shared" si="3"/>
        <v>210.6</v>
      </c>
    </row>
    <row r="70" spans="1:12" ht="15" customHeight="1">
      <c r="A70" s="52"/>
      <c r="B70" s="32"/>
      <c r="C70" s="39"/>
      <c r="D70" s="70"/>
      <c r="E70" s="70"/>
      <c r="F70" s="70"/>
      <c r="G70" s="29" t="s">
        <v>25</v>
      </c>
      <c r="H70" s="28" t="s">
        <v>13</v>
      </c>
      <c r="I70" s="30">
        <v>2.8</v>
      </c>
      <c r="J70" s="30">
        <f>I70*D69</f>
        <v>145.6</v>
      </c>
      <c r="K70" s="30">
        <v>2.8</v>
      </c>
      <c r="L70" s="67">
        <f t="shared" si="3"/>
        <v>407.67999999999995</v>
      </c>
    </row>
    <row r="71" spans="1:12" ht="15" customHeight="1">
      <c r="A71" s="52"/>
      <c r="B71" s="32"/>
      <c r="C71" s="39"/>
      <c r="D71" s="70"/>
      <c r="E71" s="70"/>
      <c r="F71" s="70"/>
      <c r="G71" s="29" t="s">
        <v>26</v>
      </c>
      <c r="H71" s="28" t="s">
        <v>13</v>
      </c>
      <c r="I71" s="30">
        <v>2</v>
      </c>
      <c r="J71" s="30">
        <f>I71*D69</f>
        <v>104</v>
      </c>
      <c r="K71" s="30">
        <v>3.2</v>
      </c>
      <c r="L71" s="67">
        <f t="shared" si="3"/>
        <v>332.8</v>
      </c>
    </row>
    <row r="72" spans="1:12" ht="15" customHeight="1">
      <c r="A72" s="52"/>
      <c r="B72" s="32"/>
      <c r="C72" s="39"/>
      <c r="D72" s="70"/>
      <c r="E72" s="70"/>
      <c r="F72" s="70"/>
      <c r="G72" s="29" t="s">
        <v>27</v>
      </c>
      <c r="H72" s="28" t="s">
        <v>14</v>
      </c>
      <c r="I72" s="30">
        <v>0.2</v>
      </c>
      <c r="J72" s="30">
        <f>I72*D69</f>
        <v>10.4</v>
      </c>
      <c r="K72" s="30">
        <v>3.8</v>
      </c>
      <c r="L72" s="67">
        <f t="shared" si="3"/>
        <v>39.519999999999996</v>
      </c>
    </row>
    <row r="73" spans="1:12" ht="15" customHeight="1">
      <c r="A73" s="52">
        <v>28</v>
      </c>
      <c r="B73" s="32" t="s">
        <v>97</v>
      </c>
      <c r="C73" s="39" t="s">
        <v>43</v>
      </c>
      <c r="D73" s="70">
        <v>52</v>
      </c>
      <c r="E73" s="70">
        <v>28</v>
      </c>
      <c r="F73" s="70">
        <f>E73*D73</f>
        <v>1456</v>
      </c>
      <c r="G73" s="29" t="s">
        <v>28</v>
      </c>
      <c r="H73" s="28" t="s">
        <v>19</v>
      </c>
      <c r="I73" s="30">
        <v>0.5</v>
      </c>
      <c r="J73" s="30">
        <f>I73*D73</f>
        <v>26</v>
      </c>
      <c r="K73" s="30">
        <v>65.5</v>
      </c>
      <c r="L73" s="67">
        <f t="shared" si="3"/>
        <v>1703</v>
      </c>
    </row>
    <row r="74" spans="1:12" ht="15" customHeight="1">
      <c r="A74" s="138" t="s">
        <v>49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40"/>
    </row>
    <row r="75" spans="1:12" ht="15" customHeight="1">
      <c r="A75" s="84">
        <v>1</v>
      </c>
      <c r="B75" s="92" t="s">
        <v>98</v>
      </c>
      <c r="C75" s="86" t="s">
        <v>43</v>
      </c>
      <c r="D75" s="87">
        <v>307.69</v>
      </c>
      <c r="E75" s="87">
        <v>105</v>
      </c>
      <c r="F75" s="87">
        <f>E75*D75</f>
        <v>32307.45</v>
      </c>
      <c r="G75" s="93"/>
      <c r="H75" s="93"/>
      <c r="I75" s="93"/>
      <c r="J75" s="93"/>
      <c r="K75" s="93"/>
      <c r="L75" s="93"/>
    </row>
    <row r="76" spans="1:12" ht="15" customHeight="1">
      <c r="A76" s="52">
        <v>2</v>
      </c>
      <c r="B76" s="11" t="s">
        <v>101</v>
      </c>
      <c r="C76" s="39" t="s">
        <v>77</v>
      </c>
      <c r="D76" s="70">
        <v>32.96</v>
      </c>
      <c r="E76" s="70">
        <v>570</v>
      </c>
      <c r="F76" s="70">
        <f>E76*D76</f>
        <v>18787.2</v>
      </c>
      <c r="G76" s="29" t="s">
        <v>99</v>
      </c>
      <c r="H76" s="28" t="s">
        <v>14</v>
      </c>
      <c r="I76" s="30">
        <v>402</v>
      </c>
      <c r="J76" s="30">
        <f>I76*D76</f>
        <v>13249.92</v>
      </c>
      <c r="K76" s="30">
        <v>2.7</v>
      </c>
      <c r="L76" s="67">
        <f>K76*J76</f>
        <v>35774.784</v>
      </c>
    </row>
    <row r="77" spans="1:12" ht="15" customHeight="1">
      <c r="A77" s="52"/>
      <c r="B77" s="11"/>
      <c r="C77" s="39"/>
      <c r="D77" s="70"/>
      <c r="E77" s="70"/>
      <c r="F77" s="70"/>
      <c r="G77" s="29" t="s">
        <v>100</v>
      </c>
      <c r="H77" s="28" t="s">
        <v>13</v>
      </c>
      <c r="I77" s="30">
        <v>376</v>
      </c>
      <c r="J77" s="30">
        <f>I77*D76</f>
        <v>12392.960000000001</v>
      </c>
      <c r="K77" s="30">
        <v>2.4</v>
      </c>
      <c r="L77" s="67">
        <f aca="true" t="shared" si="4" ref="L77:L175">K77*J77</f>
        <v>29743.104</v>
      </c>
    </row>
    <row r="78" spans="1:12" ht="15" customHeight="1">
      <c r="A78" s="52">
        <v>3</v>
      </c>
      <c r="B78" s="11" t="s">
        <v>102</v>
      </c>
      <c r="C78" s="39" t="s">
        <v>43</v>
      </c>
      <c r="D78" s="70">
        <v>496.56</v>
      </c>
      <c r="E78" s="70">
        <v>45</v>
      </c>
      <c r="F78" s="70">
        <f>E78*D78</f>
        <v>22345.2</v>
      </c>
      <c r="G78" s="29" t="s">
        <v>103</v>
      </c>
      <c r="H78" s="28" t="s">
        <v>13</v>
      </c>
      <c r="I78" s="30">
        <v>37.6</v>
      </c>
      <c r="J78" s="30">
        <f>I78*D78</f>
        <v>18670.656</v>
      </c>
      <c r="K78" s="30">
        <v>2.2</v>
      </c>
      <c r="L78" s="67">
        <f t="shared" si="4"/>
        <v>41075.4432</v>
      </c>
    </row>
    <row r="79" spans="1:12" ht="15" customHeight="1">
      <c r="A79" s="52"/>
      <c r="B79" s="11"/>
      <c r="C79" s="39"/>
      <c r="D79" s="70"/>
      <c r="E79" s="70"/>
      <c r="F79" s="70">
        <f>E79*D79</f>
        <v>0</v>
      </c>
      <c r="G79" s="11" t="s">
        <v>35</v>
      </c>
      <c r="H79" s="28" t="s">
        <v>14</v>
      </c>
      <c r="I79" s="30">
        <v>0.6</v>
      </c>
      <c r="J79" s="30">
        <f>I79*D78</f>
        <v>297.936</v>
      </c>
      <c r="K79" s="30">
        <v>7.35</v>
      </c>
      <c r="L79" s="67">
        <f t="shared" si="4"/>
        <v>2189.8295999999996</v>
      </c>
    </row>
    <row r="80" spans="1:12" ht="15" customHeight="1">
      <c r="A80" s="52"/>
      <c r="B80" s="11"/>
      <c r="C80" s="39"/>
      <c r="D80" s="70"/>
      <c r="E80" s="70"/>
      <c r="F80" s="70">
        <f>E80*D80</f>
        <v>0</v>
      </c>
      <c r="G80" s="29" t="s">
        <v>85</v>
      </c>
      <c r="H80" s="28" t="s">
        <v>19</v>
      </c>
      <c r="I80" s="30">
        <v>0.3</v>
      </c>
      <c r="J80" s="30">
        <f>I80*D78</f>
        <v>148.968</v>
      </c>
      <c r="K80" s="30">
        <v>13.5</v>
      </c>
      <c r="L80" s="67">
        <f t="shared" si="4"/>
        <v>2011.0679999999998</v>
      </c>
    </row>
    <row r="81" spans="1:12" ht="15" customHeight="1">
      <c r="A81" s="52">
        <v>4</v>
      </c>
      <c r="B81" s="11" t="s">
        <v>32</v>
      </c>
      <c r="C81" s="39" t="s">
        <v>43</v>
      </c>
      <c r="D81" s="70">
        <v>436.56</v>
      </c>
      <c r="E81" s="70">
        <v>35</v>
      </c>
      <c r="F81" s="70">
        <f>E81*D81</f>
        <v>15279.6</v>
      </c>
      <c r="G81" s="29" t="s">
        <v>25</v>
      </c>
      <c r="H81" s="28" t="s">
        <v>13</v>
      </c>
      <c r="I81" s="30">
        <v>2.8</v>
      </c>
      <c r="J81" s="30">
        <f>I81*D81</f>
        <v>1222.368</v>
      </c>
      <c r="K81" s="30">
        <v>2.8</v>
      </c>
      <c r="L81" s="67">
        <f t="shared" si="4"/>
        <v>3422.6303999999996</v>
      </c>
    </row>
    <row r="82" spans="1:12" ht="15" customHeight="1">
      <c r="A82" s="52"/>
      <c r="B82" s="11"/>
      <c r="C82" s="39"/>
      <c r="D82" s="70"/>
      <c r="E82" s="70"/>
      <c r="F82" s="70"/>
      <c r="G82" s="29" t="s">
        <v>26</v>
      </c>
      <c r="H82" s="28" t="s">
        <v>13</v>
      </c>
      <c r="I82" s="30">
        <v>2</v>
      </c>
      <c r="J82" s="30">
        <f>I82*D81</f>
        <v>873.12</v>
      </c>
      <c r="K82" s="30">
        <v>3.2</v>
      </c>
      <c r="L82" s="67">
        <f t="shared" si="4"/>
        <v>2793.9840000000004</v>
      </c>
    </row>
    <row r="83" spans="1:12" ht="15" customHeight="1">
      <c r="A83" s="52"/>
      <c r="B83" s="11"/>
      <c r="C83" s="39"/>
      <c r="D83" s="70"/>
      <c r="E83" s="70"/>
      <c r="F83" s="70"/>
      <c r="G83" s="29" t="s">
        <v>27</v>
      </c>
      <c r="H83" s="28" t="s">
        <v>14</v>
      </c>
      <c r="I83" s="30">
        <v>0.2</v>
      </c>
      <c r="J83" s="30">
        <f>I83*D81</f>
        <v>87.31200000000001</v>
      </c>
      <c r="K83" s="30">
        <v>3.8</v>
      </c>
      <c r="L83" s="67">
        <f t="shared" si="4"/>
        <v>331.78560000000004</v>
      </c>
    </row>
    <row r="84" spans="1:12" ht="15" customHeight="1">
      <c r="A84" s="52"/>
      <c r="B84" s="11"/>
      <c r="C84" s="39"/>
      <c r="D84" s="70"/>
      <c r="E84" s="70"/>
      <c r="F84" s="70"/>
      <c r="G84" s="29" t="s">
        <v>85</v>
      </c>
      <c r="H84" s="28" t="s">
        <v>19</v>
      </c>
      <c r="I84" s="30">
        <v>0.3</v>
      </c>
      <c r="J84" s="30">
        <f>I84*D81</f>
        <v>130.968</v>
      </c>
      <c r="K84" s="30">
        <v>13.5</v>
      </c>
      <c r="L84" s="67">
        <f t="shared" si="4"/>
        <v>1768.0679999999998</v>
      </c>
    </row>
    <row r="85" spans="1:12" ht="15" customHeight="1">
      <c r="A85" s="52">
        <v>5</v>
      </c>
      <c r="B85" s="11" t="s">
        <v>105</v>
      </c>
      <c r="C85" s="39" t="s">
        <v>43</v>
      </c>
      <c r="D85" s="70">
        <v>436.56</v>
      </c>
      <c r="E85" s="70">
        <v>28</v>
      </c>
      <c r="F85" s="70">
        <f aca="true" t="shared" si="5" ref="F85:F91">E85*D85</f>
        <v>12223.68</v>
      </c>
      <c r="G85" s="29" t="s">
        <v>28</v>
      </c>
      <c r="H85" s="28" t="s">
        <v>19</v>
      </c>
      <c r="I85" s="30">
        <v>0.5</v>
      </c>
      <c r="J85" s="30">
        <f>I85*D85</f>
        <v>218.28</v>
      </c>
      <c r="K85" s="30">
        <v>65.5</v>
      </c>
      <c r="L85" s="67">
        <f t="shared" si="4"/>
        <v>14297.34</v>
      </c>
    </row>
    <row r="86" spans="1:12" ht="15" customHeight="1">
      <c r="A86" s="84">
        <v>6</v>
      </c>
      <c r="B86" s="92" t="s">
        <v>24</v>
      </c>
      <c r="C86" s="86" t="s">
        <v>43</v>
      </c>
      <c r="D86" s="87">
        <v>186</v>
      </c>
      <c r="E86" s="87">
        <v>35</v>
      </c>
      <c r="F86" s="87">
        <f t="shared" si="5"/>
        <v>6510</v>
      </c>
      <c r="G86" s="88" t="s">
        <v>25</v>
      </c>
      <c r="H86" s="89" t="s">
        <v>13</v>
      </c>
      <c r="I86" s="90">
        <v>2.8</v>
      </c>
      <c r="J86" s="90">
        <f>I86*D86</f>
        <v>520.8</v>
      </c>
      <c r="K86" s="90">
        <v>2.8</v>
      </c>
      <c r="L86" s="91">
        <f t="shared" si="4"/>
        <v>1458.2399999999998</v>
      </c>
    </row>
    <row r="87" spans="1:12" ht="15" customHeight="1">
      <c r="A87" s="84"/>
      <c r="B87" s="92"/>
      <c r="C87" s="86"/>
      <c r="D87" s="87"/>
      <c r="E87" s="87"/>
      <c r="F87" s="87">
        <f t="shared" si="5"/>
        <v>0</v>
      </c>
      <c r="G87" s="88" t="s">
        <v>26</v>
      </c>
      <c r="H87" s="89" t="s">
        <v>13</v>
      </c>
      <c r="I87" s="90">
        <v>2</v>
      </c>
      <c r="J87" s="90">
        <f>I87*D86</f>
        <v>372</v>
      </c>
      <c r="K87" s="90">
        <v>3.2</v>
      </c>
      <c r="L87" s="91">
        <f t="shared" si="4"/>
        <v>1190.4</v>
      </c>
    </row>
    <row r="88" spans="1:12" ht="15" customHeight="1">
      <c r="A88" s="84"/>
      <c r="B88" s="92"/>
      <c r="C88" s="86"/>
      <c r="D88" s="87"/>
      <c r="E88" s="87"/>
      <c r="F88" s="87">
        <f t="shared" si="5"/>
        <v>0</v>
      </c>
      <c r="G88" s="88" t="s">
        <v>27</v>
      </c>
      <c r="H88" s="89" t="s">
        <v>14</v>
      </c>
      <c r="I88" s="90">
        <v>0.2</v>
      </c>
      <c r="J88" s="90">
        <f>I88*D86</f>
        <v>37.2</v>
      </c>
      <c r="K88" s="90">
        <v>3.8</v>
      </c>
      <c r="L88" s="91">
        <f t="shared" si="4"/>
        <v>141.36</v>
      </c>
    </row>
    <row r="89" spans="1:12" ht="15" customHeight="1">
      <c r="A89" s="84"/>
      <c r="B89" s="92"/>
      <c r="C89" s="86"/>
      <c r="D89" s="87"/>
      <c r="E89" s="87"/>
      <c r="F89" s="87">
        <f t="shared" si="5"/>
        <v>0</v>
      </c>
      <c r="G89" s="88" t="s">
        <v>85</v>
      </c>
      <c r="H89" s="89" t="s">
        <v>19</v>
      </c>
      <c r="I89" s="90">
        <v>0.3</v>
      </c>
      <c r="J89" s="90">
        <f>I89*D86</f>
        <v>55.8</v>
      </c>
      <c r="K89" s="90">
        <v>13.5</v>
      </c>
      <c r="L89" s="91">
        <f t="shared" si="4"/>
        <v>753.3</v>
      </c>
    </row>
    <row r="90" spans="1:12" ht="15" customHeight="1">
      <c r="A90" s="84">
        <v>7</v>
      </c>
      <c r="B90" s="92" t="s">
        <v>106</v>
      </c>
      <c r="C90" s="86" t="s">
        <v>43</v>
      </c>
      <c r="D90" s="87">
        <v>186</v>
      </c>
      <c r="E90" s="87">
        <v>28</v>
      </c>
      <c r="F90" s="87">
        <f t="shared" si="5"/>
        <v>5208</v>
      </c>
      <c r="G90" s="88" t="s">
        <v>28</v>
      </c>
      <c r="H90" s="89" t="s">
        <v>19</v>
      </c>
      <c r="I90" s="90">
        <v>0.5</v>
      </c>
      <c r="J90" s="90">
        <f>I90*D90</f>
        <v>93</v>
      </c>
      <c r="K90" s="90">
        <v>65.5</v>
      </c>
      <c r="L90" s="91">
        <f t="shared" si="4"/>
        <v>6091.5</v>
      </c>
    </row>
    <row r="91" spans="1:12" ht="15" customHeight="1">
      <c r="A91" s="84">
        <v>8</v>
      </c>
      <c r="B91" s="92" t="s">
        <v>107</v>
      </c>
      <c r="C91" s="86" t="s">
        <v>14</v>
      </c>
      <c r="D91" s="87">
        <v>20</v>
      </c>
      <c r="E91" s="87">
        <v>380</v>
      </c>
      <c r="F91" s="87">
        <f t="shared" si="5"/>
        <v>7600</v>
      </c>
      <c r="G91" s="88" t="s">
        <v>92</v>
      </c>
      <c r="H91" s="89" t="s">
        <v>14</v>
      </c>
      <c r="I91" s="90">
        <v>1</v>
      </c>
      <c r="J91" s="90">
        <v>20</v>
      </c>
      <c r="K91" s="90">
        <v>5300</v>
      </c>
      <c r="L91" s="91">
        <f t="shared" si="4"/>
        <v>106000</v>
      </c>
    </row>
    <row r="92" spans="1:12" ht="15" customHeight="1">
      <c r="A92" s="52"/>
      <c r="B92" s="11"/>
      <c r="C92" s="39"/>
      <c r="D92" s="70"/>
      <c r="E92" s="70"/>
      <c r="F92" s="70"/>
      <c r="G92" s="29" t="s">
        <v>123</v>
      </c>
      <c r="H92" s="28" t="s">
        <v>41</v>
      </c>
      <c r="I92" s="30">
        <v>0.8</v>
      </c>
      <c r="J92" s="30">
        <f>I92*D91</f>
        <v>16</v>
      </c>
      <c r="K92" s="30">
        <v>93.2</v>
      </c>
      <c r="L92" s="67">
        <f t="shared" si="4"/>
        <v>1491.2</v>
      </c>
    </row>
    <row r="93" spans="1:12" ht="15" customHeight="1">
      <c r="A93" s="52"/>
      <c r="B93" s="60" t="s">
        <v>171</v>
      </c>
      <c r="C93" s="39" t="s">
        <v>15</v>
      </c>
      <c r="D93" s="70">
        <v>75.4</v>
      </c>
      <c r="E93" s="70">
        <v>60</v>
      </c>
      <c r="F93" s="70">
        <f>E93*D93</f>
        <v>4524</v>
      </c>
      <c r="G93" s="29" t="s">
        <v>137</v>
      </c>
      <c r="H93" s="28" t="s">
        <v>15</v>
      </c>
      <c r="I93" s="30">
        <v>1.1</v>
      </c>
      <c r="J93" s="30">
        <f>I93*D93</f>
        <v>82.94000000000001</v>
      </c>
      <c r="K93" s="30">
        <v>18.09</v>
      </c>
      <c r="L93" s="67">
        <f t="shared" si="4"/>
        <v>1500.3846</v>
      </c>
    </row>
    <row r="94" spans="1:12" ht="15" customHeight="1">
      <c r="A94" s="52"/>
      <c r="B94" s="11"/>
      <c r="C94" s="39"/>
      <c r="D94" s="70"/>
      <c r="E94" s="70"/>
      <c r="F94" s="70"/>
      <c r="G94" s="29" t="s">
        <v>157</v>
      </c>
      <c r="H94" s="28" t="s">
        <v>14</v>
      </c>
      <c r="I94" s="30">
        <v>2</v>
      </c>
      <c r="J94" s="30">
        <v>30</v>
      </c>
      <c r="K94" s="30">
        <v>26.76</v>
      </c>
      <c r="L94" s="67">
        <f t="shared" si="4"/>
        <v>802.8000000000001</v>
      </c>
    </row>
    <row r="95" spans="1:12" ht="15" customHeight="1">
      <c r="A95" s="52"/>
      <c r="B95" s="11"/>
      <c r="C95" s="39"/>
      <c r="D95" s="70"/>
      <c r="E95" s="70"/>
      <c r="F95" s="70"/>
      <c r="G95" s="29" t="s">
        <v>38</v>
      </c>
      <c r="H95" s="28" t="s">
        <v>14</v>
      </c>
      <c r="I95" s="30">
        <v>1</v>
      </c>
      <c r="J95" s="30">
        <v>14</v>
      </c>
      <c r="K95" s="30">
        <v>87.36</v>
      </c>
      <c r="L95" s="67">
        <f t="shared" si="4"/>
        <v>1223.04</v>
      </c>
    </row>
    <row r="96" spans="1:12" ht="15" customHeight="1">
      <c r="A96" s="52"/>
      <c r="B96" s="11"/>
      <c r="C96" s="39"/>
      <c r="D96" s="70"/>
      <c r="E96" s="70"/>
      <c r="F96" s="70"/>
      <c r="G96" s="29" t="s">
        <v>172</v>
      </c>
      <c r="H96" s="28" t="s">
        <v>14</v>
      </c>
      <c r="I96" s="30">
        <v>2</v>
      </c>
      <c r="J96" s="30">
        <f>I96*D93</f>
        <v>150.8</v>
      </c>
      <c r="K96" s="30">
        <v>4</v>
      </c>
      <c r="L96" s="67">
        <f t="shared" si="4"/>
        <v>603.2</v>
      </c>
    </row>
    <row r="97" spans="1:12" ht="15" customHeight="1">
      <c r="A97" s="52"/>
      <c r="B97" s="60" t="s">
        <v>169</v>
      </c>
      <c r="C97" s="39" t="s">
        <v>15</v>
      </c>
      <c r="D97" s="70">
        <v>42</v>
      </c>
      <c r="E97" s="70">
        <v>60</v>
      </c>
      <c r="F97" s="70">
        <f>E97*D97</f>
        <v>2520</v>
      </c>
      <c r="G97" s="29" t="s">
        <v>158</v>
      </c>
      <c r="H97" s="28" t="s">
        <v>15</v>
      </c>
      <c r="I97" s="30">
        <v>1.1</v>
      </c>
      <c r="J97" s="30">
        <f>I97*D97</f>
        <v>46.2</v>
      </c>
      <c r="K97" s="30">
        <v>53.7</v>
      </c>
      <c r="L97" s="67">
        <f t="shared" si="4"/>
        <v>2480.9400000000005</v>
      </c>
    </row>
    <row r="98" spans="1:12" ht="15" customHeight="1">
      <c r="A98" s="52"/>
      <c r="B98" s="11"/>
      <c r="C98" s="39"/>
      <c r="D98" s="70"/>
      <c r="E98" s="70"/>
      <c r="F98" s="70"/>
      <c r="G98" s="29" t="s">
        <v>159</v>
      </c>
      <c r="H98" s="28" t="s">
        <v>14</v>
      </c>
      <c r="I98" s="30">
        <v>1</v>
      </c>
      <c r="J98" s="30">
        <v>18</v>
      </c>
      <c r="K98" s="30">
        <v>29.85</v>
      </c>
      <c r="L98" s="67">
        <f t="shared" si="4"/>
        <v>537.3000000000001</v>
      </c>
    </row>
    <row r="99" spans="1:12" ht="15" customHeight="1">
      <c r="A99" s="52"/>
      <c r="B99" s="11" t="s">
        <v>170</v>
      </c>
      <c r="C99" s="39" t="s">
        <v>15</v>
      </c>
      <c r="D99" s="70">
        <v>12.5</v>
      </c>
      <c r="E99" s="70">
        <v>60</v>
      </c>
      <c r="F99" s="70">
        <f>E99*D99</f>
        <v>750</v>
      </c>
      <c r="G99" s="29" t="s">
        <v>142</v>
      </c>
      <c r="H99" s="28" t="s">
        <v>15</v>
      </c>
      <c r="I99" s="30">
        <v>1.1</v>
      </c>
      <c r="J99" s="30">
        <f>I99*D99</f>
        <v>13.750000000000002</v>
      </c>
      <c r="K99" s="30">
        <v>25.45</v>
      </c>
      <c r="L99" s="67">
        <f t="shared" si="4"/>
        <v>349.93750000000006</v>
      </c>
    </row>
    <row r="100" spans="1:12" ht="15" customHeight="1">
      <c r="A100" s="52"/>
      <c r="B100" s="11"/>
      <c r="C100" s="39"/>
      <c r="D100" s="70"/>
      <c r="E100" s="70"/>
      <c r="F100" s="70"/>
      <c r="G100" s="29" t="s">
        <v>143</v>
      </c>
      <c r="H100" s="28" t="s">
        <v>14</v>
      </c>
      <c r="I100" s="30">
        <v>1</v>
      </c>
      <c r="J100" s="30">
        <v>14</v>
      </c>
      <c r="K100" s="30">
        <v>12</v>
      </c>
      <c r="L100" s="67">
        <f t="shared" si="4"/>
        <v>168</v>
      </c>
    </row>
    <row r="101" spans="1:12" ht="15" customHeight="1">
      <c r="A101" s="52"/>
      <c r="B101" s="11"/>
      <c r="C101" s="39"/>
      <c r="D101" s="70"/>
      <c r="E101" s="70"/>
      <c r="F101" s="70"/>
      <c r="G101" s="29" t="s">
        <v>40</v>
      </c>
      <c r="H101" s="28" t="s">
        <v>41</v>
      </c>
      <c r="I101" s="30">
        <v>1</v>
      </c>
      <c r="J101" s="30">
        <v>2</v>
      </c>
      <c r="K101" s="30">
        <v>85</v>
      </c>
      <c r="L101" s="67">
        <f t="shared" si="4"/>
        <v>170</v>
      </c>
    </row>
    <row r="102" spans="1:12" ht="15" customHeight="1">
      <c r="A102" s="52"/>
      <c r="B102" s="11" t="s">
        <v>161</v>
      </c>
      <c r="C102" s="39" t="s">
        <v>14</v>
      </c>
      <c r="D102" s="70">
        <v>4</v>
      </c>
      <c r="E102" s="70">
        <v>250</v>
      </c>
      <c r="F102" s="70">
        <f>E102*D102</f>
        <v>1000</v>
      </c>
      <c r="G102" s="29" t="s">
        <v>166</v>
      </c>
      <c r="H102" s="28" t="s">
        <v>14</v>
      </c>
      <c r="I102" s="30">
        <v>1</v>
      </c>
      <c r="J102" s="30">
        <f>I102*D102</f>
        <v>4</v>
      </c>
      <c r="K102" s="30">
        <v>1077.5</v>
      </c>
      <c r="L102" s="67">
        <f t="shared" si="4"/>
        <v>4310</v>
      </c>
    </row>
    <row r="103" spans="1:12" ht="15" customHeight="1">
      <c r="A103" s="52"/>
      <c r="B103" s="11"/>
      <c r="C103" s="39"/>
      <c r="D103" s="70"/>
      <c r="E103" s="70"/>
      <c r="F103" s="70"/>
      <c r="G103" s="29" t="s">
        <v>167</v>
      </c>
      <c r="H103" s="28" t="s">
        <v>14</v>
      </c>
      <c r="I103" s="30">
        <v>1</v>
      </c>
      <c r="J103" s="30">
        <f>I103*D102</f>
        <v>4</v>
      </c>
      <c r="K103" s="30">
        <v>58.3</v>
      </c>
      <c r="L103" s="67">
        <f t="shared" si="4"/>
        <v>233.2</v>
      </c>
    </row>
    <row r="104" spans="1:12" ht="15" customHeight="1">
      <c r="A104" s="84"/>
      <c r="B104" s="92" t="s">
        <v>160</v>
      </c>
      <c r="C104" s="86" t="s">
        <v>14</v>
      </c>
      <c r="D104" s="87">
        <v>4</v>
      </c>
      <c r="E104" s="87">
        <v>350</v>
      </c>
      <c r="F104" s="87">
        <f>E104*D104</f>
        <v>1400</v>
      </c>
      <c r="G104" s="88" t="s">
        <v>163</v>
      </c>
      <c r="H104" s="89" t="s">
        <v>14</v>
      </c>
      <c r="I104" s="90">
        <v>1</v>
      </c>
      <c r="J104" s="90">
        <f>I104*D104</f>
        <v>4</v>
      </c>
      <c r="K104" s="90">
        <v>1035.8</v>
      </c>
      <c r="L104" s="91">
        <f t="shared" si="4"/>
        <v>4143.2</v>
      </c>
    </row>
    <row r="105" spans="1:12" ht="15" customHeight="1">
      <c r="A105" s="84"/>
      <c r="B105" s="92"/>
      <c r="C105" s="86"/>
      <c r="D105" s="87"/>
      <c r="E105" s="87"/>
      <c r="F105" s="87"/>
      <c r="G105" s="88" t="s">
        <v>164</v>
      </c>
      <c r="H105" s="89" t="s">
        <v>14</v>
      </c>
      <c r="I105" s="90">
        <v>1</v>
      </c>
      <c r="J105" s="90">
        <f>I105*D104</f>
        <v>4</v>
      </c>
      <c r="K105" s="90">
        <v>53.15</v>
      </c>
      <c r="L105" s="91">
        <f t="shared" si="4"/>
        <v>212.6</v>
      </c>
    </row>
    <row r="106" spans="1:12" ht="15" customHeight="1">
      <c r="A106" s="84"/>
      <c r="B106" s="92" t="s">
        <v>162</v>
      </c>
      <c r="C106" s="86" t="s">
        <v>14</v>
      </c>
      <c r="D106" s="87">
        <v>4</v>
      </c>
      <c r="E106" s="87">
        <v>60</v>
      </c>
      <c r="F106" s="87">
        <f>E106*D106</f>
        <v>240</v>
      </c>
      <c r="G106" s="88" t="s">
        <v>165</v>
      </c>
      <c r="H106" s="89" t="s">
        <v>14</v>
      </c>
      <c r="I106" s="90">
        <v>1</v>
      </c>
      <c r="J106" s="90">
        <f>I106*D106</f>
        <v>4</v>
      </c>
      <c r="K106" s="90">
        <v>733.43</v>
      </c>
      <c r="L106" s="91">
        <f t="shared" si="4"/>
        <v>2933.72</v>
      </c>
    </row>
    <row r="107" spans="1:12" ht="15" customHeight="1">
      <c r="A107" s="84"/>
      <c r="B107" s="92"/>
      <c r="C107" s="86"/>
      <c r="D107" s="87"/>
      <c r="E107" s="87"/>
      <c r="F107" s="87"/>
      <c r="G107" s="88" t="s">
        <v>40</v>
      </c>
      <c r="H107" s="89" t="s">
        <v>41</v>
      </c>
      <c r="I107" s="90">
        <v>1</v>
      </c>
      <c r="J107" s="90">
        <v>1</v>
      </c>
      <c r="K107" s="90">
        <v>85</v>
      </c>
      <c r="L107" s="91">
        <f t="shared" si="4"/>
        <v>85</v>
      </c>
    </row>
    <row r="108" spans="1:12" ht="15" customHeight="1">
      <c r="A108" s="84"/>
      <c r="B108" s="92"/>
      <c r="C108" s="86"/>
      <c r="D108" s="87"/>
      <c r="E108" s="87"/>
      <c r="F108" s="87"/>
      <c r="G108" s="88" t="s">
        <v>168</v>
      </c>
      <c r="H108" s="89" t="s">
        <v>14</v>
      </c>
      <c r="I108" s="90">
        <v>2</v>
      </c>
      <c r="J108" s="90">
        <f>I108*D104</f>
        <v>8</v>
      </c>
      <c r="K108" s="90">
        <v>193.33</v>
      </c>
      <c r="L108" s="91">
        <f t="shared" si="4"/>
        <v>1546.64</v>
      </c>
    </row>
    <row r="109" spans="1:12" ht="15" customHeight="1">
      <c r="A109" s="52"/>
      <c r="B109" s="11" t="s">
        <v>155</v>
      </c>
      <c r="C109" s="39" t="s">
        <v>14</v>
      </c>
      <c r="D109" s="70">
        <v>4</v>
      </c>
      <c r="E109" s="70">
        <v>200</v>
      </c>
      <c r="F109" s="70">
        <f>E109*D109</f>
        <v>800</v>
      </c>
      <c r="G109" s="29" t="s">
        <v>114</v>
      </c>
      <c r="H109" s="28" t="s">
        <v>14</v>
      </c>
      <c r="I109" s="30">
        <v>1</v>
      </c>
      <c r="J109" s="30">
        <v>4</v>
      </c>
      <c r="K109" s="30">
        <v>337.5</v>
      </c>
      <c r="L109" s="67">
        <f t="shared" si="4"/>
        <v>1350</v>
      </c>
    </row>
    <row r="110" spans="1:12" ht="15" customHeight="1">
      <c r="A110" s="52"/>
      <c r="B110" s="11" t="s">
        <v>138</v>
      </c>
      <c r="C110" s="39" t="s">
        <v>14</v>
      </c>
      <c r="D110" s="70">
        <v>4</v>
      </c>
      <c r="E110" s="70">
        <v>60</v>
      </c>
      <c r="F110" s="70">
        <f>E110*D110</f>
        <v>240</v>
      </c>
      <c r="G110" s="29" t="s">
        <v>115</v>
      </c>
      <c r="H110" s="28" t="s">
        <v>14</v>
      </c>
      <c r="I110" s="30">
        <v>1</v>
      </c>
      <c r="J110" s="30">
        <v>4</v>
      </c>
      <c r="K110" s="30">
        <v>313.78</v>
      </c>
      <c r="L110" s="67">
        <f t="shared" si="4"/>
        <v>1255.12</v>
      </c>
    </row>
    <row r="111" spans="1:12" ht="15" customHeight="1">
      <c r="A111" s="52"/>
      <c r="B111" s="11"/>
      <c r="C111" s="39"/>
      <c r="D111" s="70"/>
      <c r="E111" s="70"/>
      <c r="F111" s="70"/>
      <c r="G111" s="29" t="s">
        <v>42</v>
      </c>
      <c r="H111" s="28" t="s">
        <v>14</v>
      </c>
      <c r="I111" s="30">
        <v>2</v>
      </c>
      <c r="J111" s="30">
        <f>I111*D110</f>
        <v>8</v>
      </c>
      <c r="K111" s="30">
        <v>42</v>
      </c>
      <c r="L111" s="67">
        <f t="shared" si="4"/>
        <v>336</v>
      </c>
    </row>
    <row r="112" spans="1:12" ht="15" customHeight="1">
      <c r="A112" s="52"/>
      <c r="B112" s="11"/>
      <c r="C112" s="39"/>
      <c r="D112" s="70"/>
      <c r="E112" s="70"/>
      <c r="F112" s="70"/>
      <c r="G112" s="29" t="s">
        <v>156</v>
      </c>
      <c r="H112" s="28" t="s">
        <v>14</v>
      </c>
      <c r="I112" s="30">
        <v>1</v>
      </c>
      <c r="J112" s="30">
        <f>I112*D110</f>
        <v>4</v>
      </c>
      <c r="K112" s="30">
        <v>74.69</v>
      </c>
      <c r="L112" s="67">
        <f t="shared" si="4"/>
        <v>298.76</v>
      </c>
    </row>
    <row r="113" spans="1:12" ht="15" customHeight="1">
      <c r="A113" s="52"/>
      <c r="B113" s="11"/>
      <c r="C113" s="39"/>
      <c r="D113" s="70"/>
      <c r="E113" s="70"/>
      <c r="F113" s="70"/>
      <c r="G113" s="29" t="s">
        <v>39</v>
      </c>
      <c r="H113" s="28" t="s">
        <v>141</v>
      </c>
      <c r="I113" s="30">
        <v>1</v>
      </c>
      <c r="J113" s="30">
        <f>I113*D110</f>
        <v>4</v>
      </c>
      <c r="K113" s="30">
        <v>32</v>
      </c>
      <c r="L113" s="67">
        <f t="shared" si="4"/>
        <v>128</v>
      </c>
    </row>
    <row r="114" spans="1:12" ht="15" customHeight="1">
      <c r="A114" s="84"/>
      <c r="B114" s="92" t="s">
        <v>150</v>
      </c>
      <c r="C114" s="86" t="s">
        <v>14</v>
      </c>
      <c r="D114" s="87">
        <v>9</v>
      </c>
      <c r="E114" s="87">
        <v>500</v>
      </c>
      <c r="F114" s="87">
        <f>E114*D114</f>
        <v>4500</v>
      </c>
      <c r="G114" s="88" t="s">
        <v>149</v>
      </c>
      <c r="H114" s="89" t="s">
        <v>14</v>
      </c>
      <c r="I114" s="90">
        <v>1</v>
      </c>
      <c r="J114" s="90">
        <f>I114*D114</f>
        <v>9</v>
      </c>
      <c r="K114" s="90">
        <v>1810</v>
      </c>
      <c r="L114" s="91">
        <f>K114*J114</f>
        <v>16290</v>
      </c>
    </row>
    <row r="115" spans="1:12" ht="15" customHeight="1">
      <c r="A115" s="52"/>
      <c r="B115" s="60" t="s">
        <v>152</v>
      </c>
      <c r="C115" s="39" t="s">
        <v>15</v>
      </c>
      <c r="D115" s="70">
        <v>55</v>
      </c>
      <c r="E115" s="70">
        <v>60</v>
      </c>
      <c r="F115" s="70">
        <f>E115*D115</f>
        <v>3300</v>
      </c>
      <c r="G115" s="29" t="s">
        <v>151</v>
      </c>
      <c r="H115" s="28" t="s">
        <v>15</v>
      </c>
      <c r="I115" s="30">
        <v>1.1</v>
      </c>
      <c r="J115" s="30">
        <f>I115*D115</f>
        <v>60.50000000000001</v>
      </c>
      <c r="K115" s="30">
        <v>43.8</v>
      </c>
      <c r="L115" s="67">
        <f>K115*J115</f>
        <v>2649.9</v>
      </c>
    </row>
    <row r="116" spans="1:12" ht="15" customHeight="1">
      <c r="A116" s="52"/>
      <c r="B116" s="60"/>
      <c r="C116" s="39"/>
      <c r="D116" s="70"/>
      <c r="E116" s="70"/>
      <c r="F116" s="70"/>
      <c r="G116" s="29" t="s">
        <v>139</v>
      </c>
      <c r="H116" s="28" t="s">
        <v>14</v>
      </c>
      <c r="I116" s="30">
        <v>2</v>
      </c>
      <c r="J116" s="30">
        <v>30</v>
      </c>
      <c r="K116" s="30">
        <v>28.94</v>
      </c>
      <c r="L116" s="67">
        <f>K116*J116</f>
        <v>868.2</v>
      </c>
    </row>
    <row r="117" spans="1:12" ht="15" customHeight="1">
      <c r="A117" s="52"/>
      <c r="B117" s="60"/>
      <c r="C117" s="39"/>
      <c r="D117" s="70"/>
      <c r="E117" s="70"/>
      <c r="F117" s="70"/>
      <c r="G117" s="29" t="s">
        <v>153</v>
      </c>
      <c r="H117" s="28" t="s">
        <v>14</v>
      </c>
      <c r="I117" s="30">
        <v>1</v>
      </c>
      <c r="J117" s="30">
        <v>15</v>
      </c>
      <c r="K117" s="30">
        <v>113.3</v>
      </c>
      <c r="L117" s="67">
        <f>K117*J117</f>
        <v>1699.5</v>
      </c>
    </row>
    <row r="118" spans="1:12" ht="15" customHeight="1">
      <c r="A118" s="52"/>
      <c r="B118" s="11"/>
      <c r="C118" s="39"/>
      <c r="D118" s="70"/>
      <c r="E118" s="70"/>
      <c r="F118" s="70"/>
      <c r="G118" s="29" t="s">
        <v>154</v>
      </c>
      <c r="H118" s="28" t="s">
        <v>14</v>
      </c>
      <c r="I118" s="30">
        <v>2</v>
      </c>
      <c r="J118" s="30">
        <f>I118*D115</f>
        <v>110</v>
      </c>
      <c r="K118" s="30">
        <v>4</v>
      </c>
      <c r="L118" s="67">
        <f>K118*J118</f>
        <v>440</v>
      </c>
    </row>
    <row r="119" spans="1:12" ht="15" customHeight="1">
      <c r="A119" s="52">
        <v>9</v>
      </c>
      <c r="B119" s="11" t="s">
        <v>46</v>
      </c>
      <c r="C119" s="39" t="s">
        <v>43</v>
      </c>
      <c r="D119" s="70">
        <v>177.42</v>
      </c>
      <c r="E119" s="70">
        <v>135</v>
      </c>
      <c r="F119" s="70">
        <f>E119*D119</f>
        <v>23951.699999999997</v>
      </c>
      <c r="G119" s="29" t="s">
        <v>85</v>
      </c>
      <c r="H119" s="28" t="s">
        <v>19</v>
      </c>
      <c r="I119" s="30">
        <v>0.3</v>
      </c>
      <c r="J119" s="30">
        <f>I119*D119</f>
        <v>53.22599999999999</v>
      </c>
      <c r="K119" s="30">
        <v>13.5</v>
      </c>
      <c r="L119" s="67">
        <f t="shared" si="4"/>
        <v>718.5509999999999</v>
      </c>
    </row>
    <row r="120" spans="1:12" ht="15" customHeight="1">
      <c r="A120" s="52"/>
      <c r="B120" s="11"/>
      <c r="C120" s="39"/>
      <c r="D120" s="70"/>
      <c r="E120" s="70"/>
      <c r="F120" s="70"/>
      <c r="G120" s="29" t="s">
        <v>86</v>
      </c>
      <c r="H120" s="28" t="s">
        <v>13</v>
      </c>
      <c r="I120" s="30">
        <v>8</v>
      </c>
      <c r="J120" s="30">
        <f>I120*D119</f>
        <v>1419.36</v>
      </c>
      <c r="K120" s="30">
        <v>4.8</v>
      </c>
      <c r="L120" s="67">
        <f t="shared" si="4"/>
        <v>6812.927999999999</v>
      </c>
    </row>
    <row r="121" spans="1:12" ht="15" customHeight="1">
      <c r="A121" s="52"/>
      <c r="B121" s="11"/>
      <c r="C121" s="39"/>
      <c r="D121" s="70"/>
      <c r="E121" s="70"/>
      <c r="F121" s="70"/>
      <c r="G121" s="29" t="s">
        <v>87</v>
      </c>
      <c r="H121" s="28" t="s">
        <v>43</v>
      </c>
      <c r="I121" s="30">
        <v>1.05</v>
      </c>
      <c r="J121" s="30">
        <f>I121*D119</f>
        <v>186.291</v>
      </c>
      <c r="K121" s="30">
        <v>170</v>
      </c>
      <c r="L121" s="67">
        <f t="shared" si="4"/>
        <v>31669.47</v>
      </c>
    </row>
    <row r="122" spans="1:12" ht="15" customHeight="1">
      <c r="A122" s="52"/>
      <c r="B122" s="11"/>
      <c r="C122" s="39"/>
      <c r="D122" s="70"/>
      <c r="E122" s="70"/>
      <c r="F122" s="70"/>
      <c r="G122" s="29" t="s">
        <v>37</v>
      </c>
      <c r="H122" s="28" t="s">
        <v>13</v>
      </c>
      <c r="I122" s="30">
        <v>0.45</v>
      </c>
      <c r="J122" s="30">
        <f>I122*D119</f>
        <v>79.839</v>
      </c>
      <c r="K122" s="30">
        <v>52.37</v>
      </c>
      <c r="L122" s="67">
        <f t="shared" si="4"/>
        <v>4181.16843</v>
      </c>
    </row>
    <row r="123" spans="1:12" ht="15" customHeight="1">
      <c r="A123" s="52">
        <v>10</v>
      </c>
      <c r="B123" s="11" t="s">
        <v>89</v>
      </c>
      <c r="C123" s="39" t="s">
        <v>43</v>
      </c>
      <c r="D123" s="70">
        <v>153</v>
      </c>
      <c r="E123" s="70">
        <v>135</v>
      </c>
      <c r="F123" s="70">
        <f>E123*D123</f>
        <v>20655</v>
      </c>
      <c r="G123" s="29" t="s">
        <v>85</v>
      </c>
      <c r="H123" s="28" t="s">
        <v>19</v>
      </c>
      <c r="I123" s="30">
        <v>0.3</v>
      </c>
      <c r="J123" s="30">
        <f>I123*D123</f>
        <v>45.9</v>
      </c>
      <c r="K123" s="30">
        <v>13.5</v>
      </c>
      <c r="L123" s="67">
        <f t="shared" si="4"/>
        <v>619.65</v>
      </c>
    </row>
    <row r="124" spans="1:12" ht="15" customHeight="1">
      <c r="A124" s="52"/>
      <c r="B124" s="11"/>
      <c r="C124" s="39"/>
      <c r="D124" s="70"/>
      <c r="E124" s="70"/>
      <c r="F124" s="70"/>
      <c r="G124" s="29" t="s">
        <v>86</v>
      </c>
      <c r="H124" s="28" t="s">
        <v>13</v>
      </c>
      <c r="I124" s="30">
        <v>8</v>
      </c>
      <c r="J124" s="30">
        <f>I124*D123</f>
        <v>1224</v>
      </c>
      <c r="K124" s="30">
        <v>4.8</v>
      </c>
      <c r="L124" s="67">
        <f t="shared" si="4"/>
        <v>5875.2</v>
      </c>
    </row>
    <row r="125" spans="1:12" ht="15" customHeight="1">
      <c r="A125" s="52"/>
      <c r="B125" s="11"/>
      <c r="C125" s="39"/>
      <c r="D125" s="70"/>
      <c r="E125" s="70"/>
      <c r="F125" s="70"/>
      <c r="G125" s="29" t="s">
        <v>87</v>
      </c>
      <c r="H125" s="28" t="s">
        <v>43</v>
      </c>
      <c r="I125" s="30">
        <v>1.05</v>
      </c>
      <c r="J125" s="30">
        <f>I125*D123</f>
        <v>160.65</v>
      </c>
      <c r="K125" s="30">
        <v>158</v>
      </c>
      <c r="L125" s="67">
        <f t="shared" si="4"/>
        <v>25382.7</v>
      </c>
    </row>
    <row r="126" spans="1:12" ht="15" customHeight="1">
      <c r="A126" s="62"/>
      <c r="B126" s="11"/>
      <c r="C126" s="39"/>
      <c r="D126" s="70"/>
      <c r="E126" s="70"/>
      <c r="F126" s="70"/>
      <c r="G126" s="29" t="s">
        <v>37</v>
      </c>
      <c r="H126" s="28" t="s">
        <v>13</v>
      </c>
      <c r="I126" s="30">
        <v>0.45</v>
      </c>
      <c r="J126" s="30">
        <f>I126*D123</f>
        <v>68.85000000000001</v>
      </c>
      <c r="K126" s="30">
        <v>52.37</v>
      </c>
      <c r="L126" s="67">
        <f t="shared" si="4"/>
        <v>3605.6745</v>
      </c>
    </row>
    <row r="127" spans="1:12" ht="15" customHeight="1">
      <c r="A127" s="62">
        <v>11</v>
      </c>
      <c r="B127" s="32" t="s">
        <v>109</v>
      </c>
      <c r="C127" s="39" t="s">
        <v>77</v>
      </c>
      <c r="D127" s="70">
        <v>1.46</v>
      </c>
      <c r="E127" s="70">
        <v>570</v>
      </c>
      <c r="F127" s="70">
        <f>E127*D127</f>
        <v>832.1999999999999</v>
      </c>
      <c r="G127" s="29" t="s">
        <v>34</v>
      </c>
      <c r="H127" s="28" t="s">
        <v>14</v>
      </c>
      <c r="I127" s="30">
        <v>402</v>
      </c>
      <c r="J127" s="30">
        <f>I127*D127</f>
        <v>586.92</v>
      </c>
      <c r="K127" s="30">
        <v>2.7</v>
      </c>
      <c r="L127" s="67">
        <f t="shared" si="4"/>
        <v>1584.684</v>
      </c>
    </row>
    <row r="128" spans="1:12" ht="15" customHeight="1">
      <c r="A128" s="62"/>
      <c r="B128" s="11"/>
      <c r="C128" s="39"/>
      <c r="D128" s="70"/>
      <c r="E128" s="70"/>
      <c r="F128" s="70"/>
      <c r="G128" s="29" t="s">
        <v>33</v>
      </c>
      <c r="H128" s="28" t="s">
        <v>13</v>
      </c>
      <c r="I128" s="30">
        <v>376</v>
      </c>
      <c r="J128" s="30">
        <f>I128*D127</f>
        <v>548.96</v>
      </c>
      <c r="K128" s="30">
        <v>2.4</v>
      </c>
      <c r="L128" s="67">
        <f t="shared" si="4"/>
        <v>1317.5040000000001</v>
      </c>
    </row>
    <row r="129" spans="1:12" ht="15" customHeight="1">
      <c r="A129" s="62">
        <v>12</v>
      </c>
      <c r="B129" s="11" t="s">
        <v>110</v>
      </c>
      <c r="C129" s="39" t="s">
        <v>43</v>
      </c>
      <c r="D129" s="70">
        <v>22.48</v>
      </c>
      <c r="E129" s="70">
        <v>45</v>
      </c>
      <c r="F129" s="70">
        <f>E129*D129</f>
        <v>1011.6</v>
      </c>
      <c r="G129" s="29" t="s">
        <v>47</v>
      </c>
      <c r="H129" s="28" t="s">
        <v>13</v>
      </c>
      <c r="I129" s="30">
        <v>37.6</v>
      </c>
      <c r="J129" s="30">
        <f>I129*D129</f>
        <v>845.248</v>
      </c>
      <c r="K129" s="30">
        <v>2.2</v>
      </c>
      <c r="L129" s="67">
        <f t="shared" si="4"/>
        <v>1859.5456000000001</v>
      </c>
    </row>
    <row r="130" spans="1:12" ht="15" customHeight="1">
      <c r="A130" s="62"/>
      <c r="B130" s="11"/>
      <c r="C130" s="39"/>
      <c r="D130" s="70"/>
      <c r="E130" s="70"/>
      <c r="F130" s="70"/>
      <c r="G130" s="29" t="s">
        <v>35</v>
      </c>
      <c r="H130" s="28" t="s">
        <v>14</v>
      </c>
      <c r="I130" s="30">
        <v>0.6</v>
      </c>
      <c r="J130" s="30">
        <f>I130*D129</f>
        <v>13.488</v>
      </c>
      <c r="K130" s="30">
        <v>7.35</v>
      </c>
      <c r="L130" s="67">
        <f t="shared" si="4"/>
        <v>99.1368</v>
      </c>
    </row>
    <row r="131" spans="1:12" ht="15" customHeight="1">
      <c r="A131" s="62"/>
      <c r="B131" s="11"/>
      <c r="C131" s="39"/>
      <c r="D131" s="70"/>
      <c r="E131" s="70"/>
      <c r="F131" s="70"/>
      <c r="G131" s="29" t="s">
        <v>85</v>
      </c>
      <c r="H131" s="28" t="s">
        <v>19</v>
      </c>
      <c r="I131" s="30">
        <v>0.3</v>
      </c>
      <c r="J131" s="30">
        <f>I131*D129</f>
        <v>6.744</v>
      </c>
      <c r="K131" s="30">
        <v>13.5</v>
      </c>
      <c r="L131" s="67">
        <f t="shared" si="4"/>
        <v>91.044</v>
      </c>
    </row>
    <row r="132" spans="1:12" ht="15" customHeight="1">
      <c r="A132" s="62">
        <v>13</v>
      </c>
      <c r="B132" s="11" t="s">
        <v>111</v>
      </c>
      <c r="C132" s="39" t="s">
        <v>43</v>
      </c>
      <c r="D132" s="70">
        <v>22.48</v>
      </c>
      <c r="E132" s="70">
        <v>35</v>
      </c>
      <c r="F132" s="70">
        <f>E132*D132</f>
        <v>786.8000000000001</v>
      </c>
      <c r="G132" s="29" t="s">
        <v>112</v>
      </c>
      <c r="H132" s="28" t="s">
        <v>13</v>
      </c>
      <c r="I132" s="30">
        <v>2.8</v>
      </c>
      <c r="J132" s="30">
        <f>I132*D132</f>
        <v>62.943999999999996</v>
      </c>
      <c r="K132" s="30">
        <v>2.8</v>
      </c>
      <c r="L132" s="67">
        <f t="shared" si="4"/>
        <v>176.24319999999997</v>
      </c>
    </row>
    <row r="133" spans="1:12" ht="15" customHeight="1">
      <c r="A133" s="62"/>
      <c r="B133" s="11"/>
      <c r="C133" s="39"/>
      <c r="D133" s="70"/>
      <c r="E133" s="70"/>
      <c r="F133" s="70"/>
      <c r="G133" s="29" t="s">
        <v>26</v>
      </c>
      <c r="H133" s="28" t="s">
        <v>13</v>
      </c>
      <c r="I133" s="30">
        <v>2</v>
      </c>
      <c r="J133" s="30">
        <f>I133*D132</f>
        <v>44.96</v>
      </c>
      <c r="K133" s="30">
        <v>3.2</v>
      </c>
      <c r="L133" s="67">
        <f t="shared" si="4"/>
        <v>143.872</v>
      </c>
    </row>
    <row r="134" spans="1:12" ht="15" customHeight="1">
      <c r="A134" s="62"/>
      <c r="B134" s="11"/>
      <c r="C134" s="39"/>
      <c r="D134" s="70"/>
      <c r="E134" s="70"/>
      <c r="F134" s="70"/>
      <c r="G134" s="29" t="s">
        <v>27</v>
      </c>
      <c r="H134" s="28" t="s">
        <v>14</v>
      </c>
      <c r="I134" s="30">
        <v>0.2</v>
      </c>
      <c r="J134" s="30">
        <f>I134*D132</f>
        <v>4.496</v>
      </c>
      <c r="K134" s="30">
        <v>3.8</v>
      </c>
      <c r="L134" s="67">
        <f t="shared" si="4"/>
        <v>17.0848</v>
      </c>
    </row>
    <row r="135" spans="1:12" ht="15" customHeight="1">
      <c r="A135" s="52"/>
      <c r="B135" s="11"/>
      <c r="C135" s="39"/>
      <c r="D135" s="70"/>
      <c r="E135" s="70"/>
      <c r="F135" s="70"/>
      <c r="G135" s="29" t="s">
        <v>85</v>
      </c>
      <c r="H135" s="28" t="s">
        <v>19</v>
      </c>
      <c r="I135" s="30">
        <v>0.3</v>
      </c>
      <c r="J135" s="30">
        <f>I135*D132</f>
        <v>6.744</v>
      </c>
      <c r="K135" s="30">
        <v>13.5</v>
      </c>
      <c r="L135" s="67">
        <f t="shared" si="4"/>
        <v>91.044</v>
      </c>
    </row>
    <row r="136" spans="1:12" ht="15" customHeight="1">
      <c r="A136" s="62">
        <v>14</v>
      </c>
      <c r="B136" s="11" t="s">
        <v>113</v>
      </c>
      <c r="C136" s="39" t="s">
        <v>43</v>
      </c>
      <c r="D136" s="70">
        <v>22.48</v>
      </c>
      <c r="E136" s="70">
        <v>28</v>
      </c>
      <c r="F136" s="70">
        <f>E136*D136</f>
        <v>629.44</v>
      </c>
      <c r="G136" s="29" t="s">
        <v>28</v>
      </c>
      <c r="H136" s="28" t="s">
        <v>19</v>
      </c>
      <c r="I136" s="30">
        <v>0.5</v>
      </c>
      <c r="J136" s="30">
        <f>I136*D136</f>
        <v>11.24</v>
      </c>
      <c r="K136" s="30">
        <v>65.5</v>
      </c>
      <c r="L136" s="67">
        <f t="shared" si="4"/>
        <v>736.22</v>
      </c>
    </row>
    <row r="137" spans="1:12" ht="15" customHeight="1">
      <c r="A137" s="84">
        <v>15</v>
      </c>
      <c r="B137" s="92" t="s">
        <v>117</v>
      </c>
      <c r="C137" s="86" t="s">
        <v>14</v>
      </c>
      <c r="D137" s="87">
        <v>1</v>
      </c>
      <c r="E137" s="87">
        <v>200</v>
      </c>
      <c r="F137" s="87">
        <f>E137*D137</f>
        <v>200</v>
      </c>
      <c r="G137" s="88" t="s">
        <v>114</v>
      </c>
      <c r="H137" s="89" t="s">
        <v>14</v>
      </c>
      <c r="I137" s="90">
        <v>1</v>
      </c>
      <c r="J137" s="90">
        <v>1</v>
      </c>
      <c r="K137" s="90">
        <v>337.5</v>
      </c>
      <c r="L137" s="91">
        <f t="shared" si="4"/>
        <v>337.5</v>
      </c>
    </row>
    <row r="138" spans="1:12" ht="15" customHeight="1">
      <c r="A138" s="84"/>
      <c r="B138" s="92" t="s">
        <v>138</v>
      </c>
      <c r="C138" s="86" t="s">
        <v>14</v>
      </c>
      <c r="D138" s="87">
        <v>1</v>
      </c>
      <c r="E138" s="87">
        <v>60</v>
      </c>
      <c r="F138" s="87">
        <f>E138*D138</f>
        <v>60</v>
      </c>
      <c r="G138" s="88" t="s">
        <v>115</v>
      </c>
      <c r="H138" s="89" t="s">
        <v>14</v>
      </c>
      <c r="I138" s="90">
        <v>1</v>
      </c>
      <c r="J138" s="90">
        <v>1</v>
      </c>
      <c r="K138" s="90">
        <v>313.78</v>
      </c>
      <c r="L138" s="91">
        <f t="shared" si="4"/>
        <v>313.78</v>
      </c>
    </row>
    <row r="139" spans="1:12" ht="15" customHeight="1">
      <c r="A139" s="62"/>
      <c r="B139" s="11"/>
      <c r="C139" s="39"/>
      <c r="D139" s="70"/>
      <c r="E139" s="70"/>
      <c r="F139" s="70"/>
      <c r="G139" s="29" t="s">
        <v>42</v>
      </c>
      <c r="H139" s="28" t="s">
        <v>14</v>
      </c>
      <c r="I139" s="30">
        <v>1</v>
      </c>
      <c r="J139" s="30">
        <v>2</v>
      </c>
      <c r="K139" s="30">
        <v>42</v>
      </c>
      <c r="L139" s="67">
        <f t="shared" si="4"/>
        <v>84</v>
      </c>
    </row>
    <row r="140" spans="1:12" ht="15" customHeight="1">
      <c r="A140" s="62"/>
      <c r="B140" s="11"/>
      <c r="C140" s="39"/>
      <c r="D140" s="70"/>
      <c r="E140" s="70"/>
      <c r="F140" s="70"/>
      <c r="G140" s="29" t="s">
        <v>116</v>
      </c>
      <c r="H140" s="28" t="s">
        <v>14</v>
      </c>
      <c r="I140" s="30">
        <v>1</v>
      </c>
      <c r="J140" s="30">
        <v>1</v>
      </c>
      <c r="K140" s="30">
        <v>74.69</v>
      </c>
      <c r="L140" s="67">
        <f t="shared" si="4"/>
        <v>74.69</v>
      </c>
    </row>
    <row r="141" spans="1:12" ht="15" customHeight="1">
      <c r="A141" s="62"/>
      <c r="B141" s="11"/>
      <c r="C141" s="39"/>
      <c r="D141" s="70"/>
      <c r="E141" s="70"/>
      <c r="F141" s="70"/>
      <c r="G141" s="29" t="s">
        <v>120</v>
      </c>
      <c r="H141" s="28" t="s">
        <v>141</v>
      </c>
      <c r="I141" s="30">
        <v>1</v>
      </c>
      <c r="J141" s="30">
        <v>1</v>
      </c>
      <c r="K141" s="30">
        <v>32</v>
      </c>
      <c r="L141" s="67">
        <f t="shared" si="4"/>
        <v>32</v>
      </c>
    </row>
    <row r="142" spans="1:12" ht="15" customHeight="1">
      <c r="A142" s="62">
        <v>16</v>
      </c>
      <c r="B142" s="11" t="s">
        <v>118</v>
      </c>
      <c r="C142" s="39" t="s">
        <v>14</v>
      </c>
      <c r="D142" s="70">
        <v>1</v>
      </c>
      <c r="E142" s="70">
        <v>80</v>
      </c>
      <c r="F142" s="70">
        <f>E142*D142</f>
        <v>80</v>
      </c>
      <c r="G142" s="29" t="s">
        <v>133</v>
      </c>
      <c r="H142" s="28" t="s">
        <v>14</v>
      </c>
      <c r="I142" s="30">
        <v>1</v>
      </c>
      <c r="J142" s="30">
        <v>1</v>
      </c>
      <c r="K142" s="30">
        <v>474</v>
      </c>
      <c r="L142" s="67">
        <f t="shared" si="4"/>
        <v>474</v>
      </c>
    </row>
    <row r="143" spans="1:12" ht="15" customHeight="1">
      <c r="A143" s="62">
        <v>17</v>
      </c>
      <c r="B143" s="11" t="s">
        <v>136</v>
      </c>
      <c r="C143" s="39" t="s">
        <v>15</v>
      </c>
      <c r="D143" s="70">
        <v>24</v>
      </c>
      <c r="E143" s="70">
        <v>60</v>
      </c>
      <c r="F143" s="70">
        <f>E143*D143</f>
        <v>1440</v>
      </c>
      <c r="G143" s="29" t="s">
        <v>137</v>
      </c>
      <c r="H143" s="28" t="s">
        <v>15</v>
      </c>
      <c r="I143" s="30">
        <v>1.1</v>
      </c>
      <c r="J143" s="30">
        <f>I143*D143</f>
        <v>26.400000000000002</v>
      </c>
      <c r="K143" s="30">
        <v>18.09</v>
      </c>
      <c r="L143" s="67">
        <f t="shared" si="4"/>
        <v>477.576</v>
      </c>
    </row>
    <row r="144" spans="1:12" ht="15" customHeight="1">
      <c r="A144" s="62"/>
      <c r="B144" s="11"/>
      <c r="C144" s="39"/>
      <c r="D144" s="70"/>
      <c r="E144" s="70"/>
      <c r="F144" s="70"/>
      <c r="G144" s="29" t="s">
        <v>139</v>
      </c>
      <c r="H144" s="28" t="s">
        <v>14</v>
      </c>
      <c r="I144" s="30">
        <v>2</v>
      </c>
      <c r="J144" s="30">
        <v>16</v>
      </c>
      <c r="K144" s="30">
        <v>26.76</v>
      </c>
      <c r="L144" s="67">
        <f t="shared" si="4"/>
        <v>428.16</v>
      </c>
    </row>
    <row r="145" spans="1:12" ht="15" customHeight="1">
      <c r="A145" s="62"/>
      <c r="B145" s="11"/>
      <c r="C145" s="39"/>
      <c r="D145" s="70"/>
      <c r="E145" s="70"/>
      <c r="F145" s="70"/>
      <c r="G145" s="29" t="s">
        <v>38</v>
      </c>
      <c r="H145" s="28" t="s">
        <v>14</v>
      </c>
      <c r="I145" s="30">
        <v>1</v>
      </c>
      <c r="J145" s="30">
        <v>4</v>
      </c>
      <c r="K145" s="30">
        <v>87.36</v>
      </c>
      <c r="L145" s="67">
        <f t="shared" si="4"/>
        <v>349.44</v>
      </c>
    </row>
    <row r="146" spans="1:12" ht="15" customHeight="1">
      <c r="A146" s="84">
        <v>17</v>
      </c>
      <c r="B146" s="92" t="s">
        <v>119</v>
      </c>
      <c r="C146" s="86" t="s">
        <v>15</v>
      </c>
      <c r="D146" s="87">
        <v>24</v>
      </c>
      <c r="E146" s="87">
        <v>60</v>
      </c>
      <c r="F146" s="87">
        <f>E146*D146</f>
        <v>1440</v>
      </c>
      <c r="G146" s="88" t="s">
        <v>135</v>
      </c>
      <c r="H146" s="89" t="s">
        <v>15</v>
      </c>
      <c r="I146" s="90">
        <v>1.1</v>
      </c>
      <c r="J146" s="90">
        <f>I146*D146</f>
        <v>26.400000000000002</v>
      </c>
      <c r="K146" s="90">
        <v>25.45</v>
      </c>
      <c r="L146" s="91">
        <f t="shared" si="4"/>
        <v>671.88</v>
      </c>
    </row>
    <row r="147" spans="1:12" ht="15" customHeight="1">
      <c r="A147" s="62"/>
      <c r="B147" s="11"/>
      <c r="C147" s="39"/>
      <c r="D147" s="70"/>
      <c r="E147" s="70"/>
      <c r="F147" s="70"/>
      <c r="G147" s="29" t="s">
        <v>134</v>
      </c>
      <c r="H147" s="28" t="s">
        <v>14</v>
      </c>
      <c r="I147" s="30">
        <v>1</v>
      </c>
      <c r="J147" s="30">
        <v>6</v>
      </c>
      <c r="K147" s="30">
        <v>12</v>
      </c>
      <c r="L147" s="67">
        <f t="shared" si="4"/>
        <v>72</v>
      </c>
    </row>
    <row r="148" spans="1:12" ht="15" customHeight="1">
      <c r="A148" s="62"/>
      <c r="B148" s="11"/>
      <c r="C148" s="39"/>
      <c r="D148" s="70"/>
      <c r="E148" s="70"/>
      <c r="F148" s="70"/>
      <c r="G148" s="29" t="s">
        <v>40</v>
      </c>
      <c r="H148" s="28" t="s">
        <v>41</v>
      </c>
      <c r="I148" s="30">
        <v>1</v>
      </c>
      <c r="J148" s="30">
        <v>2</v>
      </c>
      <c r="K148" s="30">
        <v>85</v>
      </c>
      <c r="L148" s="67">
        <f t="shared" si="4"/>
        <v>170</v>
      </c>
    </row>
    <row r="149" spans="1:12" ht="15" customHeight="1">
      <c r="A149" s="62">
        <v>18</v>
      </c>
      <c r="B149" s="11" t="s">
        <v>121</v>
      </c>
      <c r="C149" s="39" t="s">
        <v>124</v>
      </c>
      <c r="D149" s="70">
        <v>1</v>
      </c>
      <c r="E149" s="70">
        <v>12600</v>
      </c>
      <c r="F149" s="70">
        <v>12600</v>
      </c>
      <c r="G149" s="29" t="s">
        <v>125</v>
      </c>
      <c r="H149" s="28" t="s">
        <v>22</v>
      </c>
      <c r="I149" s="30">
        <v>1</v>
      </c>
      <c r="J149" s="30">
        <v>0.56</v>
      </c>
      <c r="K149" s="30">
        <v>14725</v>
      </c>
      <c r="L149" s="67">
        <f t="shared" si="4"/>
        <v>8246</v>
      </c>
    </row>
    <row r="150" spans="1:12" ht="15" customHeight="1">
      <c r="A150" s="84">
        <v>19</v>
      </c>
      <c r="B150" s="92" t="s">
        <v>122</v>
      </c>
      <c r="C150" s="86" t="s">
        <v>36</v>
      </c>
      <c r="D150" s="87">
        <v>1</v>
      </c>
      <c r="E150" s="87">
        <v>30000</v>
      </c>
      <c r="F150" s="87">
        <f>E150*D150</f>
        <v>30000</v>
      </c>
      <c r="G150" s="29" t="s">
        <v>126</v>
      </c>
      <c r="H150" s="28" t="s">
        <v>22</v>
      </c>
      <c r="I150" s="30">
        <v>1</v>
      </c>
      <c r="J150" s="30">
        <v>0.8</v>
      </c>
      <c r="K150" s="30">
        <v>14580</v>
      </c>
      <c r="L150" s="67">
        <f t="shared" si="4"/>
        <v>11664</v>
      </c>
    </row>
    <row r="151" spans="1:12" ht="15" customHeight="1">
      <c r="A151" s="52"/>
      <c r="B151" s="11"/>
      <c r="C151" s="39"/>
      <c r="D151" s="70"/>
      <c r="E151" s="70"/>
      <c r="F151" s="70"/>
      <c r="G151" s="29" t="s">
        <v>148</v>
      </c>
      <c r="H151" s="28" t="s">
        <v>22</v>
      </c>
      <c r="I151" s="30">
        <v>1</v>
      </c>
      <c r="J151" s="30">
        <v>0.275</v>
      </c>
      <c r="K151" s="30">
        <v>15100</v>
      </c>
      <c r="L151" s="67">
        <f t="shared" si="4"/>
        <v>4152.5</v>
      </c>
    </row>
    <row r="152" spans="1:12" ht="15" customHeight="1">
      <c r="A152" s="52"/>
      <c r="B152" s="11"/>
      <c r="C152" s="39"/>
      <c r="D152" s="70"/>
      <c r="E152" s="70"/>
      <c r="F152" s="70"/>
      <c r="G152" s="29" t="s">
        <v>127</v>
      </c>
      <c r="H152" s="28" t="s">
        <v>22</v>
      </c>
      <c r="I152" s="30">
        <v>1</v>
      </c>
      <c r="J152" s="30">
        <v>0.08</v>
      </c>
      <c r="K152" s="30">
        <v>12458</v>
      </c>
      <c r="L152" s="67">
        <f t="shared" si="4"/>
        <v>996.64</v>
      </c>
    </row>
    <row r="153" spans="1:12" ht="15" customHeight="1">
      <c r="A153" s="52"/>
      <c r="B153" s="11"/>
      <c r="C153" s="39"/>
      <c r="D153" s="70"/>
      <c r="E153" s="70"/>
      <c r="F153" s="70"/>
      <c r="G153" s="29" t="s">
        <v>128</v>
      </c>
      <c r="H153" s="28" t="s">
        <v>22</v>
      </c>
      <c r="I153" s="30">
        <v>1</v>
      </c>
      <c r="J153" s="30">
        <v>0.08</v>
      </c>
      <c r="K153" s="30">
        <v>15300</v>
      </c>
      <c r="L153" s="67">
        <f t="shared" si="4"/>
        <v>1224</v>
      </c>
    </row>
    <row r="154" spans="1:12" ht="15" customHeight="1">
      <c r="A154" s="52"/>
      <c r="B154" s="11"/>
      <c r="C154" s="39"/>
      <c r="D154" s="70"/>
      <c r="E154" s="70"/>
      <c r="F154" s="70"/>
      <c r="G154" s="29" t="s">
        <v>129</v>
      </c>
      <c r="H154" s="28" t="s">
        <v>22</v>
      </c>
      <c r="I154" s="30">
        <v>1</v>
      </c>
      <c r="J154" s="30">
        <v>0.51</v>
      </c>
      <c r="K154" s="30">
        <v>13637</v>
      </c>
      <c r="L154" s="67">
        <f t="shared" si="4"/>
        <v>6954.87</v>
      </c>
    </row>
    <row r="155" spans="1:12" ht="15" customHeight="1">
      <c r="A155" s="52"/>
      <c r="B155" s="11"/>
      <c r="C155" s="39"/>
      <c r="D155" s="70"/>
      <c r="E155" s="70"/>
      <c r="F155" s="70"/>
      <c r="G155" s="29" t="s">
        <v>130</v>
      </c>
      <c r="H155" s="28" t="s">
        <v>13</v>
      </c>
      <c r="I155" s="30">
        <v>1</v>
      </c>
      <c r="J155" s="30">
        <v>30</v>
      </c>
      <c r="K155" s="30">
        <v>58</v>
      </c>
      <c r="L155" s="67">
        <f t="shared" si="4"/>
        <v>1740</v>
      </c>
    </row>
    <row r="156" spans="1:12" ht="15" customHeight="1">
      <c r="A156" s="52">
        <v>20</v>
      </c>
      <c r="B156" s="32" t="s">
        <v>131</v>
      </c>
      <c r="C156" s="39" t="s">
        <v>14</v>
      </c>
      <c r="D156" s="70">
        <v>1</v>
      </c>
      <c r="E156" s="70">
        <v>1600</v>
      </c>
      <c r="F156" s="70">
        <f>E156*D156</f>
        <v>1600</v>
      </c>
      <c r="G156" s="29" t="s">
        <v>132</v>
      </c>
      <c r="H156" s="28" t="s">
        <v>14</v>
      </c>
      <c r="I156" s="30">
        <v>1</v>
      </c>
      <c r="J156" s="30">
        <v>1</v>
      </c>
      <c r="K156" s="30">
        <v>11200</v>
      </c>
      <c r="L156" s="67">
        <f t="shared" si="4"/>
        <v>11200</v>
      </c>
    </row>
    <row r="157" spans="1:12" ht="15" customHeight="1">
      <c r="A157" s="84">
        <v>21</v>
      </c>
      <c r="B157" s="92" t="s">
        <v>140</v>
      </c>
      <c r="C157" s="86" t="s">
        <v>14</v>
      </c>
      <c r="D157" s="87">
        <v>1</v>
      </c>
      <c r="E157" s="87">
        <v>200</v>
      </c>
      <c r="F157" s="87">
        <f>E157*D157</f>
        <v>200</v>
      </c>
      <c r="G157" s="88" t="s">
        <v>114</v>
      </c>
      <c r="H157" s="89" t="s">
        <v>14</v>
      </c>
      <c r="I157" s="90">
        <v>1</v>
      </c>
      <c r="J157" s="90">
        <v>1</v>
      </c>
      <c r="K157" s="90">
        <v>337.5</v>
      </c>
      <c r="L157" s="91">
        <f t="shared" si="4"/>
        <v>337.5</v>
      </c>
    </row>
    <row r="158" spans="1:12" ht="15" customHeight="1">
      <c r="A158" s="84"/>
      <c r="B158" s="92" t="s">
        <v>138</v>
      </c>
      <c r="C158" s="86" t="s">
        <v>14</v>
      </c>
      <c r="D158" s="87">
        <v>1</v>
      </c>
      <c r="E158" s="87">
        <v>60</v>
      </c>
      <c r="F158" s="87">
        <f>E158*D158</f>
        <v>60</v>
      </c>
      <c r="G158" s="88" t="s">
        <v>115</v>
      </c>
      <c r="H158" s="89" t="s">
        <v>14</v>
      </c>
      <c r="I158" s="90">
        <v>1</v>
      </c>
      <c r="J158" s="90">
        <v>1</v>
      </c>
      <c r="K158" s="90">
        <v>313.78</v>
      </c>
      <c r="L158" s="91">
        <f t="shared" si="4"/>
        <v>313.78</v>
      </c>
    </row>
    <row r="159" spans="1:12" ht="15" customHeight="1">
      <c r="A159" s="52"/>
      <c r="B159" s="11"/>
      <c r="C159" s="39"/>
      <c r="D159" s="70"/>
      <c r="E159" s="70"/>
      <c r="F159" s="70"/>
      <c r="G159" s="29" t="s">
        <v>42</v>
      </c>
      <c r="H159" s="28" t="s">
        <v>14</v>
      </c>
      <c r="I159" s="30">
        <v>1</v>
      </c>
      <c r="J159" s="30">
        <v>2</v>
      </c>
      <c r="K159" s="30">
        <v>42</v>
      </c>
      <c r="L159" s="67">
        <f t="shared" si="4"/>
        <v>84</v>
      </c>
    </row>
    <row r="160" spans="1:12" ht="15" customHeight="1">
      <c r="A160" s="52"/>
      <c r="B160" s="11"/>
      <c r="C160" s="39"/>
      <c r="D160" s="70"/>
      <c r="E160" s="70"/>
      <c r="F160" s="70"/>
      <c r="G160" s="29" t="s">
        <v>116</v>
      </c>
      <c r="H160" s="28" t="s">
        <v>14</v>
      </c>
      <c r="I160" s="30">
        <v>1</v>
      </c>
      <c r="J160" s="30">
        <v>1</v>
      </c>
      <c r="K160" s="30">
        <v>74.69</v>
      </c>
      <c r="L160" s="67">
        <f t="shared" si="4"/>
        <v>74.69</v>
      </c>
    </row>
    <row r="161" spans="1:12" ht="15" customHeight="1">
      <c r="A161" s="52"/>
      <c r="B161" s="11"/>
      <c r="C161" s="39"/>
      <c r="D161" s="70"/>
      <c r="E161" s="70"/>
      <c r="F161" s="70"/>
      <c r="G161" s="29" t="s">
        <v>120</v>
      </c>
      <c r="H161" s="28" t="s">
        <v>141</v>
      </c>
      <c r="I161" s="30">
        <v>1</v>
      </c>
      <c r="J161" s="30">
        <v>1</v>
      </c>
      <c r="K161" s="30">
        <v>32</v>
      </c>
      <c r="L161" s="67">
        <f t="shared" si="4"/>
        <v>32</v>
      </c>
    </row>
    <row r="162" spans="1:12" ht="15" customHeight="1">
      <c r="A162" s="52"/>
      <c r="B162" s="11" t="s">
        <v>119</v>
      </c>
      <c r="C162" s="39" t="s">
        <v>15</v>
      </c>
      <c r="D162" s="70">
        <v>26</v>
      </c>
      <c r="E162" s="70">
        <v>90</v>
      </c>
      <c r="F162" s="70">
        <f>E162*D162</f>
        <v>2340</v>
      </c>
      <c r="G162" s="29" t="s">
        <v>142</v>
      </c>
      <c r="H162" s="28" t="s">
        <v>15</v>
      </c>
      <c r="I162" s="30">
        <v>1.1</v>
      </c>
      <c r="J162" s="30">
        <f>I162*D162</f>
        <v>28.6</v>
      </c>
      <c r="K162" s="30">
        <v>25.45</v>
      </c>
      <c r="L162" s="67">
        <f t="shared" si="4"/>
        <v>727.87</v>
      </c>
    </row>
    <row r="163" spans="1:12" ht="15" customHeight="1">
      <c r="A163" s="52"/>
      <c r="B163" s="11"/>
      <c r="C163" s="39"/>
      <c r="D163" s="70"/>
      <c r="E163" s="70"/>
      <c r="F163" s="70"/>
      <c r="G163" s="29" t="s">
        <v>143</v>
      </c>
      <c r="H163" s="28" t="s">
        <v>14</v>
      </c>
      <c r="I163" s="30">
        <v>1</v>
      </c>
      <c r="J163" s="30">
        <v>12</v>
      </c>
      <c r="K163" s="30">
        <v>12</v>
      </c>
      <c r="L163" s="67">
        <f t="shared" si="4"/>
        <v>144</v>
      </c>
    </row>
    <row r="164" spans="1:12" ht="15" customHeight="1">
      <c r="A164" s="52"/>
      <c r="B164" s="11"/>
      <c r="C164" s="39"/>
      <c r="D164" s="70"/>
      <c r="E164" s="70"/>
      <c r="F164" s="70"/>
      <c r="G164" s="29" t="s">
        <v>40</v>
      </c>
      <c r="H164" s="28" t="s">
        <v>41</v>
      </c>
      <c r="I164" s="30">
        <v>1</v>
      </c>
      <c r="J164" s="30">
        <v>1</v>
      </c>
      <c r="K164" s="30">
        <v>85</v>
      </c>
      <c r="L164" s="67">
        <f t="shared" si="4"/>
        <v>85</v>
      </c>
    </row>
    <row r="165" spans="1:12" ht="15" customHeight="1">
      <c r="A165" s="52"/>
      <c r="B165" s="11" t="s">
        <v>136</v>
      </c>
      <c r="C165" s="39" t="s">
        <v>15</v>
      </c>
      <c r="D165" s="70">
        <v>26</v>
      </c>
      <c r="E165" s="70">
        <v>60</v>
      </c>
      <c r="F165" s="70">
        <f>E165*D165</f>
        <v>1560</v>
      </c>
      <c r="G165" s="29" t="s">
        <v>144</v>
      </c>
      <c r="H165" s="28" t="s">
        <v>15</v>
      </c>
      <c r="I165" s="30">
        <v>1.1</v>
      </c>
      <c r="J165" s="30">
        <f>I165*D165</f>
        <v>28.6</v>
      </c>
      <c r="K165" s="30">
        <v>18.09</v>
      </c>
      <c r="L165" s="67">
        <f t="shared" si="4"/>
        <v>517.374</v>
      </c>
    </row>
    <row r="166" spans="1:12" ht="15" customHeight="1">
      <c r="A166" s="52"/>
      <c r="B166" s="11"/>
      <c r="C166" s="39"/>
      <c r="D166" s="70"/>
      <c r="E166" s="70"/>
      <c r="F166" s="70"/>
      <c r="G166" s="29" t="s">
        <v>139</v>
      </c>
      <c r="H166" s="28" t="s">
        <v>14</v>
      </c>
      <c r="I166" s="30">
        <v>2</v>
      </c>
      <c r="J166" s="30">
        <v>18</v>
      </c>
      <c r="K166" s="30">
        <v>26.76</v>
      </c>
      <c r="L166" s="67">
        <f t="shared" si="4"/>
        <v>481.68</v>
      </c>
    </row>
    <row r="167" spans="1:12" ht="15" customHeight="1">
      <c r="A167" s="52"/>
      <c r="B167" s="11"/>
      <c r="C167" s="39"/>
      <c r="D167" s="70"/>
      <c r="E167" s="70"/>
      <c r="F167" s="70"/>
      <c r="G167" s="29" t="s">
        <v>38</v>
      </c>
      <c r="H167" s="28" t="s">
        <v>14</v>
      </c>
      <c r="I167" s="30">
        <v>1</v>
      </c>
      <c r="J167" s="30">
        <v>4</v>
      </c>
      <c r="K167" s="30">
        <v>87.36</v>
      </c>
      <c r="L167" s="67">
        <f t="shared" si="4"/>
        <v>349.44</v>
      </c>
    </row>
    <row r="168" spans="1:12" ht="15" customHeight="1">
      <c r="A168" s="52"/>
      <c r="B168" s="11" t="s">
        <v>145</v>
      </c>
      <c r="C168" s="39" t="s">
        <v>43</v>
      </c>
      <c r="D168" s="70">
        <v>15</v>
      </c>
      <c r="E168" s="70">
        <v>55</v>
      </c>
      <c r="F168" s="70">
        <f>E168*D168</f>
        <v>825</v>
      </c>
      <c r="G168" s="29" t="s">
        <v>146</v>
      </c>
      <c r="H168" s="28" t="s">
        <v>43</v>
      </c>
      <c r="I168" s="30">
        <v>1.1</v>
      </c>
      <c r="J168" s="30">
        <f>I168*D168</f>
        <v>16.5</v>
      </c>
      <c r="K168" s="30">
        <v>133.88</v>
      </c>
      <c r="L168" s="67">
        <f t="shared" si="4"/>
        <v>2209.02</v>
      </c>
    </row>
    <row r="169" spans="1:12" ht="15" customHeight="1">
      <c r="A169" s="52"/>
      <c r="B169" s="11"/>
      <c r="C169" s="39"/>
      <c r="D169" s="70"/>
      <c r="E169" s="70"/>
      <c r="F169" s="70">
        <f>E169*D169</f>
        <v>0</v>
      </c>
      <c r="G169" s="29" t="s">
        <v>147</v>
      </c>
      <c r="H169" s="28" t="s">
        <v>14</v>
      </c>
      <c r="I169" s="30">
        <v>38</v>
      </c>
      <c r="J169" s="30">
        <f>I169*D168</f>
        <v>570</v>
      </c>
      <c r="K169" s="30">
        <v>0.78</v>
      </c>
      <c r="L169" s="67">
        <f t="shared" si="4"/>
        <v>444.6</v>
      </c>
    </row>
    <row r="170" spans="1:12" ht="15" customHeight="1">
      <c r="A170" s="78"/>
      <c r="B170" s="11" t="s">
        <v>150</v>
      </c>
      <c r="C170" s="39" t="s">
        <v>14</v>
      </c>
      <c r="D170" s="70">
        <v>1</v>
      </c>
      <c r="E170" s="70">
        <v>500</v>
      </c>
      <c r="F170" s="70">
        <f>E170*D170</f>
        <v>500</v>
      </c>
      <c r="G170" s="29" t="s">
        <v>149</v>
      </c>
      <c r="H170" s="28" t="s">
        <v>14</v>
      </c>
      <c r="I170" s="30">
        <v>1</v>
      </c>
      <c r="J170" s="30">
        <v>1</v>
      </c>
      <c r="K170" s="30">
        <v>1810</v>
      </c>
      <c r="L170" s="67">
        <f t="shared" si="4"/>
        <v>1810</v>
      </c>
    </row>
    <row r="171" spans="1:12" ht="15" customHeight="1">
      <c r="A171" s="78"/>
      <c r="B171" s="11" t="s">
        <v>152</v>
      </c>
      <c r="C171" s="39" t="s">
        <v>15</v>
      </c>
      <c r="D171" s="70">
        <v>25</v>
      </c>
      <c r="E171" s="70">
        <v>60</v>
      </c>
      <c r="F171" s="70">
        <f>E171*D171</f>
        <v>1500</v>
      </c>
      <c r="G171" s="29" t="s">
        <v>151</v>
      </c>
      <c r="H171" s="28" t="s">
        <v>15</v>
      </c>
      <c r="I171" s="30">
        <v>1.1</v>
      </c>
      <c r="J171" s="30">
        <f>I171*D171</f>
        <v>27.500000000000004</v>
      </c>
      <c r="K171" s="30">
        <v>43.8</v>
      </c>
      <c r="L171" s="67">
        <f t="shared" si="4"/>
        <v>1204.5</v>
      </c>
    </row>
    <row r="172" spans="1:12" ht="15" customHeight="1">
      <c r="A172" s="78"/>
      <c r="B172" s="11"/>
      <c r="C172" s="39"/>
      <c r="D172" s="70"/>
      <c r="E172" s="70"/>
      <c r="F172" s="70"/>
      <c r="G172" s="29" t="s">
        <v>139</v>
      </c>
      <c r="H172" s="28" t="s">
        <v>14</v>
      </c>
      <c r="I172" s="30">
        <v>2</v>
      </c>
      <c r="J172" s="30">
        <v>16</v>
      </c>
      <c r="K172" s="30">
        <v>28.94</v>
      </c>
      <c r="L172" s="67">
        <f t="shared" si="4"/>
        <v>463.04</v>
      </c>
    </row>
    <row r="173" spans="1:12" ht="15" customHeight="1">
      <c r="A173" s="78"/>
      <c r="B173" s="11"/>
      <c r="C173" s="39"/>
      <c r="D173" s="70"/>
      <c r="E173" s="70"/>
      <c r="F173" s="70"/>
      <c r="G173" s="29" t="s">
        <v>153</v>
      </c>
      <c r="H173" s="28" t="s">
        <v>14</v>
      </c>
      <c r="I173" s="30">
        <v>1</v>
      </c>
      <c r="J173" s="30">
        <v>2</v>
      </c>
      <c r="K173" s="30">
        <v>113.3</v>
      </c>
      <c r="L173" s="67">
        <f t="shared" si="4"/>
        <v>226.6</v>
      </c>
    </row>
    <row r="174" spans="1:12" ht="15" customHeight="1">
      <c r="A174" s="78"/>
      <c r="B174" s="11"/>
      <c r="C174" s="39"/>
      <c r="D174" s="70"/>
      <c r="E174" s="70"/>
      <c r="F174" s="70"/>
      <c r="G174" s="29" t="s">
        <v>154</v>
      </c>
      <c r="H174" s="28" t="s">
        <v>14</v>
      </c>
      <c r="I174" s="30">
        <v>2</v>
      </c>
      <c r="J174" s="30">
        <f>I174*D171</f>
        <v>50</v>
      </c>
      <c r="K174" s="30">
        <v>4</v>
      </c>
      <c r="L174" s="67">
        <f t="shared" si="4"/>
        <v>200</v>
      </c>
    </row>
    <row r="175" spans="1:12" ht="15" customHeight="1">
      <c r="A175" s="78"/>
      <c r="B175" s="11"/>
      <c r="C175" s="39"/>
      <c r="D175" s="70"/>
      <c r="E175" s="70"/>
      <c r="F175" s="70">
        <f>E175*D175</f>
        <v>0</v>
      </c>
      <c r="G175" s="29"/>
      <c r="H175" s="28"/>
      <c r="I175" s="30"/>
      <c r="J175" s="30">
        <f>I175*D169</f>
        <v>0</v>
      </c>
      <c r="K175" s="30"/>
      <c r="L175" s="67">
        <f t="shared" si="4"/>
        <v>0</v>
      </c>
    </row>
    <row r="176" spans="1:12" ht="15" customHeight="1">
      <c r="A176" s="28">
        <v>1</v>
      </c>
      <c r="B176" s="34" t="s">
        <v>44</v>
      </c>
      <c r="C176" s="35" t="s">
        <v>22</v>
      </c>
      <c r="D176" s="36">
        <v>154</v>
      </c>
      <c r="E176" s="36">
        <v>600</v>
      </c>
      <c r="F176" s="36">
        <f>E176*D176</f>
        <v>92400</v>
      </c>
      <c r="G176" s="37" t="s">
        <v>45</v>
      </c>
      <c r="H176" s="35" t="s">
        <v>23</v>
      </c>
      <c r="I176" s="54">
        <v>1</v>
      </c>
      <c r="J176" s="54">
        <v>16</v>
      </c>
      <c r="K176" s="54">
        <v>1200</v>
      </c>
      <c r="L176" s="54">
        <f>K176*J176</f>
        <v>19200</v>
      </c>
    </row>
    <row r="177" spans="1:12" ht="15" customHeight="1">
      <c r="A177" s="28"/>
      <c r="B177" s="38" t="s">
        <v>3</v>
      </c>
      <c r="C177" s="39"/>
      <c r="D177" s="30"/>
      <c r="E177" s="30"/>
      <c r="F177" s="40">
        <f>SUM(F2:F176)</f>
        <v>466443.33</v>
      </c>
      <c r="G177" s="38" t="s">
        <v>3</v>
      </c>
      <c r="H177" s="28"/>
      <c r="I177" s="41"/>
      <c r="J177" s="41"/>
      <c r="K177" s="41"/>
      <c r="L177" s="44">
        <f>SUM(L2:L176)</f>
        <v>736189.9325749992</v>
      </c>
    </row>
    <row r="178" spans="1:12" ht="15" customHeight="1">
      <c r="A178" s="28"/>
      <c r="B178" s="32" t="s">
        <v>16</v>
      </c>
      <c r="C178" s="39"/>
      <c r="D178" s="42">
        <v>0.23</v>
      </c>
      <c r="E178" s="30"/>
      <c r="F178" s="30">
        <f>MMULT(F177,D178)</f>
        <v>107281.96590000001</v>
      </c>
      <c r="G178" s="29" t="s">
        <v>5</v>
      </c>
      <c r="H178" s="28"/>
      <c r="I178" s="41"/>
      <c r="J178" s="43">
        <v>0.23</v>
      </c>
      <c r="K178" s="41"/>
      <c r="L178" s="33">
        <f>MMULT(L177,J178)</f>
        <v>169323.68449224983</v>
      </c>
    </row>
    <row r="179" spans="1:12" ht="15" customHeight="1">
      <c r="A179" s="28"/>
      <c r="B179" s="38" t="s">
        <v>9</v>
      </c>
      <c r="C179" s="39"/>
      <c r="D179" s="30"/>
      <c r="E179" s="30"/>
      <c r="F179" s="40">
        <f>F177+F178</f>
        <v>573725.2959</v>
      </c>
      <c r="G179" s="38" t="s">
        <v>4</v>
      </c>
      <c r="H179" s="28"/>
      <c r="I179" s="41"/>
      <c r="J179" s="41"/>
      <c r="K179" s="41"/>
      <c r="L179" s="44">
        <f>L177+L178</f>
        <v>905513.617067249</v>
      </c>
    </row>
    <row r="180" spans="1:12" ht="15" customHeight="1">
      <c r="A180" s="45"/>
      <c r="B180" s="14" t="s">
        <v>10</v>
      </c>
      <c r="C180" s="15"/>
      <c r="D180" s="16"/>
      <c r="E180" s="16"/>
      <c r="F180" s="17">
        <f>F179+L179</f>
        <v>1479238.912967249</v>
      </c>
      <c r="G180" s="22"/>
      <c r="H180" s="18"/>
      <c r="I180" s="20"/>
      <c r="J180" s="20"/>
      <c r="K180" s="20"/>
      <c r="L180" s="20"/>
    </row>
    <row r="181" spans="1:12" ht="15" customHeight="1">
      <c r="A181" s="46"/>
      <c r="B181" s="14" t="s">
        <v>11</v>
      </c>
      <c r="C181" s="15"/>
      <c r="D181" s="16"/>
      <c r="E181" s="16"/>
      <c r="F181" s="17">
        <f>F180/5</f>
        <v>295847.7825934498</v>
      </c>
      <c r="G181" s="22"/>
      <c r="H181" s="18"/>
      <c r="I181" s="20"/>
      <c r="J181" s="20"/>
      <c r="K181" s="20"/>
      <c r="L181" s="20"/>
    </row>
    <row r="182" spans="1:12" ht="15" customHeight="1">
      <c r="A182" s="46"/>
      <c r="B182" s="14" t="s">
        <v>12</v>
      </c>
      <c r="C182" s="15"/>
      <c r="D182" s="16"/>
      <c r="E182" s="16"/>
      <c r="F182" s="17">
        <f>F180+F181</f>
        <v>1775086.6955606989</v>
      </c>
      <c r="G182" s="22"/>
      <c r="H182" s="18"/>
      <c r="I182" s="20"/>
      <c r="J182" s="47"/>
      <c r="K182" s="20"/>
      <c r="L182" s="20"/>
    </row>
  </sheetData>
  <sheetProtection/>
  <mergeCells count="2">
    <mergeCell ref="A1:L1"/>
    <mergeCell ref="A74:L7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76">
      <selection activeCell="A93" sqref="A93:L99"/>
    </sheetView>
  </sheetViews>
  <sheetFormatPr defaultColWidth="9.00390625" defaultRowHeight="12.75"/>
  <cols>
    <col min="2" max="2" width="49.375" style="0" customWidth="1"/>
    <col min="5" max="5" width="9.75390625" style="0" customWidth="1"/>
    <col min="6" max="6" width="11.875" style="0" customWidth="1"/>
    <col min="7" max="7" width="43.125" style="0" customWidth="1"/>
    <col min="10" max="10" width="10.25390625" style="0" customWidth="1"/>
    <col min="11" max="11" width="9.75390625" style="0" customWidth="1"/>
    <col min="12" max="12" width="10.75390625" style="0" customWidth="1"/>
  </cols>
  <sheetData>
    <row r="1" spans="1:12" ht="15" customHeight="1">
      <c r="A1" s="138" t="s">
        <v>48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2" ht="15" customHeight="1">
      <c r="A2" s="52">
        <v>1</v>
      </c>
      <c r="B2" s="32" t="s">
        <v>61</v>
      </c>
      <c r="C2" s="39" t="s">
        <v>8</v>
      </c>
      <c r="D2" s="30">
        <v>336.6</v>
      </c>
      <c r="E2" s="53">
        <v>68</v>
      </c>
      <c r="F2" s="53">
        <f>E2*D2</f>
        <v>22888.800000000003</v>
      </c>
      <c r="G2" s="29" t="s">
        <v>50</v>
      </c>
      <c r="H2" s="28" t="s">
        <v>58</v>
      </c>
      <c r="I2" s="30">
        <v>1.1</v>
      </c>
      <c r="J2" s="30">
        <f>I2*D2</f>
        <v>370.26000000000005</v>
      </c>
      <c r="K2" s="30">
        <v>83</v>
      </c>
      <c r="L2" s="67">
        <f aca="true" t="shared" si="0" ref="L2:L37">K2*J2</f>
        <v>30731.580000000005</v>
      </c>
    </row>
    <row r="3" spans="1:12" ht="15" customHeight="1">
      <c r="A3" s="52"/>
      <c r="B3" s="64"/>
      <c r="C3" s="65"/>
      <c r="D3" s="30"/>
      <c r="E3" s="53"/>
      <c r="F3" s="53"/>
      <c r="G3" s="29" t="s">
        <v>56</v>
      </c>
      <c r="H3" s="28" t="s">
        <v>15</v>
      </c>
      <c r="I3" s="66">
        <v>0.8</v>
      </c>
      <c r="J3" s="30">
        <f>I3*D2</f>
        <v>269.28000000000003</v>
      </c>
      <c r="K3" s="30">
        <v>39.7</v>
      </c>
      <c r="L3" s="67">
        <f t="shared" si="0"/>
        <v>10690.416000000001</v>
      </c>
    </row>
    <row r="4" spans="1:12" ht="15" customHeight="1">
      <c r="A4" s="52"/>
      <c r="B4" s="64"/>
      <c r="C4" s="65"/>
      <c r="D4" s="30"/>
      <c r="E4" s="53"/>
      <c r="F4" s="53"/>
      <c r="G4" s="29" t="s">
        <v>57</v>
      </c>
      <c r="H4" s="28" t="s">
        <v>15</v>
      </c>
      <c r="I4" s="30">
        <v>2.8</v>
      </c>
      <c r="J4" s="30">
        <f>I4*D2</f>
        <v>942.48</v>
      </c>
      <c r="K4" s="30">
        <v>47.95</v>
      </c>
      <c r="L4" s="67">
        <f t="shared" si="0"/>
        <v>45191.916000000005</v>
      </c>
    </row>
    <row r="5" spans="1:12" ht="15" customHeight="1">
      <c r="A5" s="52"/>
      <c r="B5" s="64"/>
      <c r="C5" s="65"/>
      <c r="D5" s="30"/>
      <c r="E5" s="53"/>
      <c r="F5" s="53"/>
      <c r="G5" s="29" t="s">
        <v>51</v>
      </c>
      <c r="H5" s="28" t="s">
        <v>14</v>
      </c>
      <c r="I5" s="30">
        <v>38</v>
      </c>
      <c r="J5" s="30">
        <f>I5*D2</f>
        <v>12790.800000000001</v>
      </c>
      <c r="K5" s="30">
        <v>0.58</v>
      </c>
      <c r="L5" s="67">
        <f t="shared" si="0"/>
        <v>7418.664</v>
      </c>
    </row>
    <row r="6" spans="1:12" ht="15" customHeight="1">
      <c r="A6" s="52"/>
      <c r="B6" s="64"/>
      <c r="C6" s="65"/>
      <c r="D6" s="30"/>
      <c r="E6" s="53"/>
      <c r="F6" s="53"/>
      <c r="G6" s="29" t="s">
        <v>52</v>
      </c>
      <c r="H6" s="28" t="s">
        <v>14</v>
      </c>
      <c r="I6" s="30">
        <v>8</v>
      </c>
      <c r="J6" s="30">
        <f>I6*D2</f>
        <v>2692.8</v>
      </c>
      <c r="K6" s="30">
        <v>0.36</v>
      </c>
      <c r="L6" s="67">
        <f t="shared" si="0"/>
        <v>969.408</v>
      </c>
    </row>
    <row r="7" spans="1:12" ht="15" customHeight="1">
      <c r="A7" s="52"/>
      <c r="B7" s="64"/>
      <c r="C7" s="65"/>
      <c r="D7" s="30"/>
      <c r="E7" s="53"/>
      <c r="F7" s="53"/>
      <c r="G7" s="29" t="s">
        <v>53</v>
      </c>
      <c r="H7" s="28" t="s">
        <v>13</v>
      </c>
      <c r="I7" s="30">
        <v>0.5</v>
      </c>
      <c r="J7" s="30">
        <f>I7*D2</f>
        <v>168.3</v>
      </c>
      <c r="K7" s="30">
        <v>5.8</v>
      </c>
      <c r="L7" s="67">
        <f t="shared" si="0"/>
        <v>976.14</v>
      </c>
    </row>
    <row r="8" spans="1:12" ht="15" customHeight="1">
      <c r="A8" s="52"/>
      <c r="B8" s="64"/>
      <c r="C8" s="65"/>
      <c r="D8" s="30"/>
      <c r="E8" s="53"/>
      <c r="F8" s="53"/>
      <c r="G8" s="29" t="s">
        <v>54</v>
      </c>
      <c r="H8" s="28" t="s">
        <v>15</v>
      </c>
      <c r="I8" s="30">
        <v>2.2</v>
      </c>
      <c r="J8" s="30">
        <f>I8*D2</f>
        <v>740.5200000000001</v>
      </c>
      <c r="K8" s="30">
        <v>1.36</v>
      </c>
      <c r="L8" s="67">
        <f t="shared" si="0"/>
        <v>1007.1072000000001</v>
      </c>
    </row>
    <row r="9" spans="1:12" ht="15" customHeight="1">
      <c r="A9" s="52"/>
      <c r="B9" s="64"/>
      <c r="C9" s="65"/>
      <c r="D9" s="30"/>
      <c r="E9" s="53"/>
      <c r="F9" s="53"/>
      <c r="G9" s="29" t="s">
        <v>55</v>
      </c>
      <c r="H9" s="28" t="s">
        <v>14</v>
      </c>
      <c r="I9" s="30">
        <v>2</v>
      </c>
      <c r="J9" s="30">
        <f>I9*D2</f>
        <v>673.2</v>
      </c>
      <c r="K9" s="30">
        <v>3.16</v>
      </c>
      <c r="L9" s="67">
        <f t="shared" si="0"/>
        <v>2127.3120000000004</v>
      </c>
    </row>
    <row r="10" spans="1:12" ht="15" customHeight="1">
      <c r="A10" s="55"/>
      <c r="B10" s="82" t="s">
        <v>190</v>
      </c>
      <c r="C10" s="83" t="s">
        <v>14</v>
      </c>
      <c r="D10" s="56">
        <v>1</v>
      </c>
      <c r="E10" s="59"/>
      <c r="F10" s="59"/>
      <c r="G10" s="74" t="s">
        <v>195</v>
      </c>
      <c r="H10" s="75" t="s">
        <v>14</v>
      </c>
      <c r="I10" s="56">
        <v>1</v>
      </c>
      <c r="J10" s="56">
        <v>1</v>
      </c>
      <c r="K10" s="56">
        <v>5296</v>
      </c>
      <c r="L10" s="76">
        <f>K10*J10</f>
        <v>5296</v>
      </c>
    </row>
    <row r="11" spans="1:12" ht="15" customHeight="1">
      <c r="A11" s="52">
        <v>2</v>
      </c>
      <c r="B11" s="32" t="s">
        <v>60</v>
      </c>
      <c r="C11" s="68" t="s">
        <v>14</v>
      </c>
      <c r="D11" s="30">
        <v>1</v>
      </c>
      <c r="E11" s="53">
        <v>580</v>
      </c>
      <c r="F11" s="53">
        <f>E11*D11</f>
        <v>580</v>
      </c>
      <c r="G11" s="29" t="s">
        <v>59</v>
      </c>
      <c r="H11" s="28" t="s">
        <v>14</v>
      </c>
      <c r="I11" s="30">
        <v>2</v>
      </c>
      <c r="J11" s="30">
        <v>1</v>
      </c>
      <c r="K11" s="30">
        <v>8906</v>
      </c>
      <c r="L11" s="67">
        <f t="shared" si="0"/>
        <v>8906</v>
      </c>
    </row>
    <row r="12" spans="1:12" ht="15" customHeight="1">
      <c r="A12" s="52">
        <v>3</v>
      </c>
      <c r="B12" s="32" t="s">
        <v>63</v>
      </c>
      <c r="C12" s="68" t="s">
        <v>8</v>
      </c>
      <c r="D12" s="30">
        <v>10</v>
      </c>
      <c r="E12" s="53">
        <v>35</v>
      </c>
      <c r="F12" s="69">
        <f>E12*D12</f>
        <v>350</v>
      </c>
      <c r="G12" s="29" t="s">
        <v>18</v>
      </c>
      <c r="H12" s="28" t="s">
        <v>19</v>
      </c>
      <c r="I12" s="30">
        <v>0.3</v>
      </c>
      <c r="J12" s="30">
        <f>I12*D12</f>
        <v>3</v>
      </c>
      <c r="K12" s="30">
        <v>13.5</v>
      </c>
      <c r="L12" s="67">
        <f t="shared" si="0"/>
        <v>40.5</v>
      </c>
    </row>
    <row r="13" spans="1:12" ht="15" customHeight="1">
      <c r="A13" s="52"/>
      <c r="B13" s="32" t="s">
        <v>62</v>
      </c>
      <c r="C13" s="39" t="s">
        <v>43</v>
      </c>
      <c r="D13" s="30">
        <v>10</v>
      </c>
      <c r="E13" s="53">
        <v>135</v>
      </c>
      <c r="F13" s="69">
        <f>E13*D13</f>
        <v>1350</v>
      </c>
      <c r="G13" s="29" t="s">
        <v>20</v>
      </c>
      <c r="H13" s="28" t="s">
        <v>13</v>
      </c>
      <c r="I13" s="30">
        <v>8</v>
      </c>
      <c r="J13" s="30">
        <f>I13*D13</f>
        <v>80</v>
      </c>
      <c r="K13" s="30">
        <v>4.8</v>
      </c>
      <c r="L13" s="67">
        <f t="shared" si="0"/>
        <v>384</v>
      </c>
    </row>
    <row r="14" spans="1:12" ht="15" customHeight="1">
      <c r="A14" s="52"/>
      <c r="B14" s="32"/>
      <c r="C14" s="39"/>
      <c r="D14" s="39"/>
      <c r="E14" s="39"/>
      <c r="F14" s="39"/>
      <c r="G14" s="29" t="s">
        <v>37</v>
      </c>
      <c r="H14" s="28" t="s">
        <v>13</v>
      </c>
      <c r="I14" s="30">
        <v>0.45</v>
      </c>
      <c r="J14" s="30">
        <f>I14*D13</f>
        <v>4.5</v>
      </c>
      <c r="K14" s="30">
        <v>52.37</v>
      </c>
      <c r="L14" s="67">
        <f t="shared" si="0"/>
        <v>235.665</v>
      </c>
    </row>
    <row r="15" spans="1:12" ht="15" customHeight="1">
      <c r="A15" s="52"/>
      <c r="B15" s="32"/>
      <c r="C15" s="39"/>
      <c r="D15" s="39"/>
      <c r="E15" s="39"/>
      <c r="F15" s="39"/>
      <c r="G15" s="29" t="s">
        <v>64</v>
      </c>
      <c r="H15" s="28"/>
      <c r="I15" s="30">
        <v>0</v>
      </c>
      <c r="J15" s="30">
        <f>I15*D15</f>
        <v>0</v>
      </c>
      <c r="K15" s="30">
        <v>0</v>
      </c>
      <c r="L15" s="67">
        <f t="shared" si="0"/>
        <v>0</v>
      </c>
    </row>
    <row r="16" spans="1:12" ht="15" customHeight="1">
      <c r="A16" s="55">
        <v>7</v>
      </c>
      <c r="B16" s="71" t="s">
        <v>174</v>
      </c>
      <c r="C16" s="72" t="s">
        <v>43</v>
      </c>
      <c r="D16" s="80">
        <v>95.8</v>
      </c>
      <c r="E16" s="80">
        <v>50</v>
      </c>
      <c r="F16" s="80">
        <f>E16*D16</f>
        <v>4790</v>
      </c>
      <c r="G16" s="74" t="s">
        <v>175</v>
      </c>
      <c r="H16" s="75" t="s">
        <v>14</v>
      </c>
      <c r="I16" s="57">
        <v>2.78</v>
      </c>
      <c r="J16" s="57">
        <f>I16*D16</f>
        <v>266.32399999999996</v>
      </c>
      <c r="K16" s="57">
        <v>29.5</v>
      </c>
      <c r="L16" s="80">
        <f t="shared" si="0"/>
        <v>7856.557999999999</v>
      </c>
    </row>
    <row r="17" spans="1:12" ht="15" customHeight="1">
      <c r="A17" s="55"/>
      <c r="B17" s="71"/>
      <c r="C17" s="72"/>
      <c r="D17" s="80"/>
      <c r="E17" s="80"/>
      <c r="F17" s="80"/>
      <c r="G17" s="74" t="s">
        <v>176</v>
      </c>
      <c r="H17" s="75" t="s">
        <v>14</v>
      </c>
      <c r="I17" s="57">
        <v>0.23</v>
      </c>
      <c r="J17" s="57">
        <f>I17*D16</f>
        <v>22.034</v>
      </c>
      <c r="K17" s="57">
        <v>33</v>
      </c>
      <c r="L17" s="80">
        <f t="shared" si="0"/>
        <v>727.122</v>
      </c>
    </row>
    <row r="18" spans="1:12" ht="15" customHeight="1">
      <c r="A18" s="55"/>
      <c r="B18" s="71"/>
      <c r="C18" s="72"/>
      <c r="D18" s="80"/>
      <c r="E18" s="80"/>
      <c r="F18" s="80"/>
      <c r="G18" s="74" t="s">
        <v>177</v>
      </c>
      <c r="H18" s="75" t="s">
        <v>14</v>
      </c>
      <c r="I18" s="57">
        <v>1.42</v>
      </c>
      <c r="J18" s="57">
        <f>I18*D16</f>
        <v>136.036</v>
      </c>
      <c r="K18" s="57">
        <v>15.84</v>
      </c>
      <c r="L18" s="80">
        <f t="shared" si="0"/>
        <v>2154.81024</v>
      </c>
    </row>
    <row r="19" spans="1:12" ht="15" customHeight="1">
      <c r="A19" s="55"/>
      <c r="B19" s="71"/>
      <c r="C19" s="72"/>
      <c r="D19" s="80"/>
      <c r="E19" s="80"/>
      <c r="F19" s="80"/>
      <c r="G19" s="74" t="s">
        <v>178</v>
      </c>
      <c r="H19" s="75" t="s">
        <v>14</v>
      </c>
      <c r="I19" s="57">
        <v>1.42</v>
      </c>
      <c r="J19" s="57">
        <f>I19*D16</f>
        <v>136.036</v>
      </c>
      <c r="K19" s="57">
        <v>7.92</v>
      </c>
      <c r="L19" s="80">
        <f t="shared" si="0"/>
        <v>1077.40512</v>
      </c>
    </row>
    <row r="20" spans="1:12" ht="15" customHeight="1">
      <c r="A20" s="55"/>
      <c r="B20" s="71"/>
      <c r="C20" s="72"/>
      <c r="D20" s="80"/>
      <c r="E20" s="80"/>
      <c r="F20" s="80"/>
      <c r="G20" s="74" t="s">
        <v>179</v>
      </c>
      <c r="H20" s="75" t="s">
        <v>14</v>
      </c>
      <c r="I20" s="57">
        <v>0.99</v>
      </c>
      <c r="J20" s="57">
        <f>I20*D16</f>
        <v>94.842</v>
      </c>
      <c r="K20" s="57">
        <v>10.12</v>
      </c>
      <c r="L20" s="80">
        <f t="shared" si="0"/>
        <v>959.80104</v>
      </c>
    </row>
    <row r="21" spans="1:12" ht="15" customHeight="1">
      <c r="A21" s="55"/>
      <c r="B21" s="71"/>
      <c r="C21" s="72"/>
      <c r="D21" s="80"/>
      <c r="E21" s="80"/>
      <c r="F21" s="80"/>
      <c r="G21" s="74" t="s">
        <v>181</v>
      </c>
      <c r="H21" s="75" t="s">
        <v>14</v>
      </c>
      <c r="I21" s="57">
        <v>0.35</v>
      </c>
      <c r="J21" s="57">
        <v>38</v>
      </c>
      <c r="K21" s="57">
        <v>25</v>
      </c>
      <c r="L21" s="80">
        <f t="shared" si="0"/>
        <v>950</v>
      </c>
    </row>
    <row r="22" spans="1:12" ht="15" customHeight="1">
      <c r="A22" s="55"/>
      <c r="B22" s="71"/>
      <c r="C22" s="72"/>
      <c r="D22" s="80"/>
      <c r="E22" s="80"/>
      <c r="F22" s="80"/>
      <c r="G22" s="74" t="s">
        <v>180</v>
      </c>
      <c r="H22" s="75" t="s">
        <v>14</v>
      </c>
      <c r="I22" s="57">
        <v>3.39</v>
      </c>
      <c r="J22" s="57">
        <f>I22*D16</f>
        <v>324.762</v>
      </c>
      <c r="K22" s="57">
        <v>3.16</v>
      </c>
      <c r="L22" s="80">
        <f t="shared" si="0"/>
        <v>1026.24792</v>
      </c>
    </row>
    <row r="23" spans="1:12" ht="15" customHeight="1">
      <c r="A23" s="52">
        <v>5</v>
      </c>
      <c r="B23" s="32" t="s">
        <v>66</v>
      </c>
      <c r="C23" s="39" t="s">
        <v>43</v>
      </c>
      <c r="D23" s="70">
        <v>503.37</v>
      </c>
      <c r="E23" s="70">
        <v>35</v>
      </c>
      <c r="F23" s="70">
        <f>E23*D23</f>
        <v>17617.95</v>
      </c>
      <c r="G23" s="29" t="s">
        <v>18</v>
      </c>
      <c r="H23" s="28" t="s">
        <v>19</v>
      </c>
      <c r="I23" s="30">
        <v>0.3</v>
      </c>
      <c r="J23" s="30">
        <f>I23*D23</f>
        <v>151.011</v>
      </c>
      <c r="K23" s="30">
        <v>13.5</v>
      </c>
      <c r="L23" s="67">
        <f t="shared" si="0"/>
        <v>2038.6485</v>
      </c>
    </row>
    <row r="24" spans="1:12" ht="15" customHeight="1">
      <c r="A24" s="52"/>
      <c r="B24" s="32"/>
      <c r="C24" s="39"/>
      <c r="D24" s="70"/>
      <c r="E24" s="70"/>
      <c r="F24" s="70"/>
      <c r="G24" s="29" t="s">
        <v>25</v>
      </c>
      <c r="H24" s="28" t="s">
        <v>13</v>
      </c>
      <c r="I24" s="30">
        <v>2.8</v>
      </c>
      <c r="J24" s="30">
        <f>I24*D23</f>
        <v>1409.436</v>
      </c>
      <c r="K24" s="30">
        <v>2.8</v>
      </c>
      <c r="L24" s="67">
        <f t="shared" si="0"/>
        <v>3946.4207999999994</v>
      </c>
    </row>
    <row r="25" spans="1:12" ht="15" customHeight="1">
      <c r="A25" s="52"/>
      <c r="B25" s="32"/>
      <c r="C25" s="39"/>
      <c r="D25" s="70"/>
      <c r="E25" s="70"/>
      <c r="F25" s="70"/>
      <c r="G25" s="29" t="s">
        <v>26</v>
      </c>
      <c r="H25" s="28" t="s">
        <v>13</v>
      </c>
      <c r="I25" s="30">
        <v>2</v>
      </c>
      <c r="J25" s="30">
        <f>I25*D23</f>
        <v>1006.74</v>
      </c>
      <c r="K25" s="30">
        <v>3.2</v>
      </c>
      <c r="L25" s="67">
        <f t="shared" si="0"/>
        <v>3221.568</v>
      </c>
    </row>
    <row r="26" spans="1:12" ht="15" customHeight="1">
      <c r="A26" s="52"/>
      <c r="B26" s="32"/>
      <c r="C26" s="39"/>
      <c r="D26" s="70"/>
      <c r="E26" s="70"/>
      <c r="F26" s="70"/>
      <c r="G26" s="29" t="s">
        <v>27</v>
      </c>
      <c r="H26" s="28" t="s">
        <v>14</v>
      </c>
      <c r="I26" s="30">
        <v>0.2</v>
      </c>
      <c r="J26" s="30">
        <f>I26*D23</f>
        <v>100.674</v>
      </c>
      <c r="K26" s="30">
        <v>3.8</v>
      </c>
      <c r="L26" s="67">
        <f t="shared" si="0"/>
        <v>382.5612</v>
      </c>
    </row>
    <row r="27" spans="1:12" ht="15" customHeight="1">
      <c r="A27" s="52">
        <v>7</v>
      </c>
      <c r="B27" s="32" t="s">
        <v>30</v>
      </c>
      <c r="C27" s="39" t="s">
        <v>43</v>
      </c>
      <c r="D27" s="70">
        <v>503.37</v>
      </c>
      <c r="E27" s="70">
        <v>28</v>
      </c>
      <c r="F27" s="70">
        <f>E27*D27</f>
        <v>14094.36</v>
      </c>
      <c r="G27" s="29" t="s">
        <v>28</v>
      </c>
      <c r="H27" s="28" t="s">
        <v>19</v>
      </c>
      <c r="I27" s="30">
        <v>0.5</v>
      </c>
      <c r="J27" s="30">
        <f>I27*D27</f>
        <v>251.685</v>
      </c>
      <c r="K27" s="30">
        <v>65.5</v>
      </c>
      <c r="L27" s="67">
        <f t="shared" si="0"/>
        <v>16485.3675</v>
      </c>
    </row>
    <row r="28" spans="1:12" ht="15" customHeight="1">
      <c r="A28" s="62">
        <v>8</v>
      </c>
      <c r="B28" s="32" t="s">
        <v>67</v>
      </c>
      <c r="C28" s="39" t="s">
        <v>43</v>
      </c>
      <c r="D28" s="70">
        <v>98.6</v>
      </c>
      <c r="E28" s="70">
        <v>68</v>
      </c>
      <c r="F28" s="70">
        <f>E28*D28</f>
        <v>6704.799999999999</v>
      </c>
      <c r="G28" s="29" t="s">
        <v>68</v>
      </c>
      <c r="H28" s="28" t="s">
        <v>19</v>
      </c>
      <c r="I28" s="30">
        <v>0.28</v>
      </c>
      <c r="J28" s="30">
        <f>D28*I28</f>
        <v>27.608</v>
      </c>
      <c r="K28" s="30">
        <v>92</v>
      </c>
      <c r="L28" s="67">
        <f t="shared" si="0"/>
        <v>2539.936</v>
      </c>
    </row>
    <row r="29" spans="1:12" ht="15" customHeight="1">
      <c r="A29" s="52"/>
      <c r="B29" s="32"/>
      <c r="C29" s="39"/>
      <c r="D29" s="70"/>
      <c r="E29" s="70"/>
      <c r="F29" s="70"/>
      <c r="G29" s="29" t="s">
        <v>69</v>
      </c>
      <c r="H29" s="28" t="s">
        <v>43</v>
      </c>
      <c r="I29" s="30">
        <v>1.05</v>
      </c>
      <c r="J29" s="30">
        <f>I29*D28</f>
        <v>103.53</v>
      </c>
      <c r="K29" s="30">
        <v>163.62</v>
      </c>
      <c r="L29" s="67">
        <f t="shared" si="0"/>
        <v>16939.5786</v>
      </c>
    </row>
    <row r="30" spans="1:12" ht="15" customHeight="1">
      <c r="A30" s="52"/>
      <c r="B30" s="32"/>
      <c r="C30" s="39"/>
      <c r="D30" s="70"/>
      <c r="E30" s="70"/>
      <c r="F30" s="70"/>
      <c r="G30" s="29" t="s">
        <v>73</v>
      </c>
      <c r="H30" s="28" t="s">
        <v>13</v>
      </c>
      <c r="I30" s="30">
        <v>8</v>
      </c>
      <c r="J30" s="30">
        <f>I30*D28</f>
        <v>788.8</v>
      </c>
      <c r="K30" s="30">
        <v>6.88</v>
      </c>
      <c r="L30" s="67">
        <f t="shared" si="0"/>
        <v>5426.9439999999995</v>
      </c>
    </row>
    <row r="31" spans="1:12" ht="15" customHeight="1">
      <c r="A31" s="52"/>
      <c r="B31" s="32"/>
      <c r="C31" s="39"/>
      <c r="D31" s="70"/>
      <c r="E31" s="70"/>
      <c r="F31" s="70"/>
      <c r="G31" s="29" t="s">
        <v>70</v>
      </c>
      <c r="H31" s="28" t="s">
        <v>14</v>
      </c>
      <c r="I31" s="30">
        <v>5</v>
      </c>
      <c r="J31" s="30">
        <f>I31*D28</f>
        <v>493</v>
      </c>
      <c r="K31" s="30">
        <v>2.8</v>
      </c>
      <c r="L31" s="67">
        <f t="shared" si="0"/>
        <v>1380.3999999999999</v>
      </c>
    </row>
    <row r="32" spans="1:12" ht="15" customHeight="1">
      <c r="A32" s="62">
        <v>9</v>
      </c>
      <c r="B32" s="32" t="s">
        <v>71</v>
      </c>
      <c r="C32" s="39" t="s">
        <v>43</v>
      </c>
      <c r="D32" s="70">
        <v>98.6</v>
      </c>
      <c r="E32" s="70">
        <v>35</v>
      </c>
      <c r="F32" s="70">
        <f>E32*D32</f>
        <v>3451</v>
      </c>
      <c r="G32" s="29" t="s">
        <v>72</v>
      </c>
      <c r="H32" s="28" t="s">
        <v>43</v>
      </c>
      <c r="I32" s="30">
        <v>1.12</v>
      </c>
      <c r="J32" s="30">
        <f>I32*D32</f>
        <v>110.432</v>
      </c>
      <c r="K32" s="30">
        <v>19</v>
      </c>
      <c r="L32" s="67">
        <f t="shared" si="0"/>
        <v>2098.208</v>
      </c>
    </row>
    <row r="33" spans="1:12" ht="15" customHeight="1">
      <c r="A33" s="52"/>
      <c r="B33" s="32"/>
      <c r="C33" s="39"/>
      <c r="D33" s="70"/>
      <c r="E33" s="70"/>
      <c r="F33" s="70"/>
      <c r="G33" s="29" t="s">
        <v>74</v>
      </c>
      <c r="H33" s="28" t="s">
        <v>13</v>
      </c>
      <c r="I33" s="30">
        <v>6.9</v>
      </c>
      <c r="J33" s="30">
        <f>I33*D32</f>
        <v>680.34</v>
      </c>
      <c r="K33" s="30">
        <v>6.98</v>
      </c>
      <c r="L33" s="67">
        <f t="shared" si="0"/>
        <v>4748.7732000000005</v>
      </c>
    </row>
    <row r="34" spans="1:12" ht="15" customHeight="1">
      <c r="A34" s="52">
        <v>10</v>
      </c>
      <c r="B34" s="32" t="s">
        <v>75</v>
      </c>
      <c r="C34" s="39" t="s">
        <v>43</v>
      </c>
      <c r="D34" s="70">
        <v>124.4</v>
      </c>
      <c r="E34" s="70">
        <v>35</v>
      </c>
      <c r="F34" s="70">
        <f>E34*D34</f>
        <v>4354</v>
      </c>
      <c r="G34" s="29" t="s">
        <v>18</v>
      </c>
      <c r="H34" s="28" t="s">
        <v>19</v>
      </c>
      <c r="I34" s="30">
        <v>0.3</v>
      </c>
      <c r="J34" s="30">
        <f>I34*D34</f>
        <v>37.32</v>
      </c>
      <c r="K34" s="30">
        <v>13.5</v>
      </c>
      <c r="L34" s="67">
        <f t="shared" si="0"/>
        <v>503.82</v>
      </c>
    </row>
    <row r="35" spans="1:12" ht="15" customHeight="1">
      <c r="A35" s="52"/>
      <c r="B35" s="32"/>
      <c r="C35" s="39"/>
      <c r="D35" s="70"/>
      <c r="E35" s="70"/>
      <c r="F35" s="70"/>
      <c r="G35" s="29" t="s">
        <v>25</v>
      </c>
      <c r="H35" s="28" t="s">
        <v>13</v>
      </c>
      <c r="I35" s="30">
        <v>2.8</v>
      </c>
      <c r="J35" s="30">
        <f>I35*D34</f>
        <v>348.32</v>
      </c>
      <c r="K35" s="30">
        <v>2.8</v>
      </c>
      <c r="L35" s="67">
        <f t="shared" si="0"/>
        <v>975.2959999999999</v>
      </c>
    </row>
    <row r="36" spans="1:12" ht="15" customHeight="1">
      <c r="A36" s="52"/>
      <c r="B36" s="32"/>
      <c r="C36" s="39"/>
      <c r="D36" s="70"/>
      <c r="E36" s="70"/>
      <c r="F36" s="70"/>
      <c r="G36" s="29" t="s">
        <v>26</v>
      </c>
      <c r="H36" s="28" t="s">
        <v>13</v>
      </c>
      <c r="I36" s="30">
        <v>2</v>
      </c>
      <c r="J36" s="30">
        <f>I36*D34</f>
        <v>248.8</v>
      </c>
      <c r="K36" s="30">
        <v>3.2</v>
      </c>
      <c r="L36" s="67">
        <f t="shared" si="0"/>
        <v>796.1600000000001</v>
      </c>
    </row>
    <row r="37" spans="1:12" ht="15" customHeight="1">
      <c r="A37" s="52"/>
      <c r="B37" s="32"/>
      <c r="C37" s="39"/>
      <c r="D37" s="70"/>
      <c r="E37" s="70"/>
      <c r="F37" s="70"/>
      <c r="G37" s="29" t="s">
        <v>27</v>
      </c>
      <c r="H37" s="28" t="s">
        <v>14</v>
      </c>
      <c r="I37" s="30">
        <v>0.2</v>
      </c>
      <c r="J37" s="30">
        <f>I37*D34</f>
        <v>24.880000000000003</v>
      </c>
      <c r="K37" s="30">
        <v>3.8</v>
      </c>
      <c r="L37" s="67">
        <f t="shared" si="0"/>
        <v>94.54400000000001</v>
      </c>
    </row>
    <row r="38" spans="1:12" ht="15" customHeight="1">
      <c r="A38" s="52">
        <v>11</v>
      </c>
      <c r="B38" s="32" t="s">
        <v>76</v>
      </c>
      <c r="C38" s="39" t="s">
        <v>43</v>
      </c>
      <c r="D38" s="70">
        <v>124.4</v>
      </c>
      <c r="E38" s="70">
        <v>28</v>
      </c>
      <c r="F38" s="70">
        <f>E38*D38</f>
        <v>3483.2000000000003</v>
      </c>
      <c r="G38" s="29" t="s">
        <v>28</v>
      </c>
      <c r="H38" s="28" t="s">
        <v>19</v>
      </c>
      <c r="I38" s="30">
        <v>0.5</v>
      </c>
      <c r="J38" s="30">
        <f>I38*D38</f>
        <v>62.2</v>
      </c>
      <c r="K38" s="30">
        <v>65.5</v>
      </c>
      <c r="L38" s="67">
        <f>K38*J38</f>
        <v>4074.1000000000004</v>
      </c>
    </row>
    <row r="39" spans="1:12" ht="15" customHeight="1">
      <c r="A39" s="52">
        <v>12</v>
      </c>
      <c r="B39" s="32" t="s">
        <v>29</v>
      </c>
      <c r="C39" s="39" t="s">
        <v>43</v>
      </c>
      <c r="D39" s="70">
        <v>95.8</v>
      </c>
      <c r="E39" s="70">
        <v>95</v>
      </c>
      <c r="F39" s="70">
        <f>E39*D39</f>
        <v>9101</v>
      </c>
      <c r="G39" s="29"/>
      <c r="H39" s="28"/>
      <c r="I39" s="30"/>
      <c r="J39" s="30"/>
      <c r="K39" s="30"/>
      <c r="L39" s="67"/>
    </row>
    <row r="40" spans="1:12" ht="15" customHeight="1">
      <c r="A40" s="52">
        <v>13</v>
      </c>
      <c r="B40" s="32" t="s">
        <v>89</v>
      </c>
      <c r="C40" s="39" t="s">
        <v>43</v>
      </c>
      <c r="D40" s="70">
        <v>95.8</v>
      </c>
      <c r="E40" s="70">
        <v>135</v>
      </c>
      <c r="F40" s="70">
        <f>E40*D40</f>
        <v>12933</v>
      </c>
      <c r="G40" s="29" t="s">
        <v>85</v>
      </c>
      <c r="H40" s="28" t="s">
        <v>43</v>
      </c>
      <c r="I40" s="30">
        <v>0.3</v>
      </c>
      <c r="J40" s="30">
        <f>I40*D40</f>
        <v>28.74</v>
      </c>
      <c r="K40" s="30">
        <v>13.5</v>
      </c>
      <c r="L40" s="67">
        <f aca="true" t="shared" si="1" ref="L40:L46">K40*J40</f>
        <v>387.98999999999995</v>
      </c>
    </row>
    <row r="41" spans="1:12" ht="15" customHeight="1">
      <c r="A41" s="52"/>
      <c r="B41" s="32"/>
      <c r="C41" s="39"/>
      <c r="D41" s="70"/>
      <c r="E41" s="70"/>
      <c r="F41" s="70"/>
      <c r="G41" s="29" t="s">
        <v>173</v>
      </c>
      <c r="H41" s="28" t="s">
        <v>13</v>
      </c>
      <c r="I41" s="30">
        <v>8</v>
      </c>
      <c r="J41" s="30">
        <f>I41*D40</f>
        <v>766.4</v>
      </c>
      <c r="K41" s="30">
        <v>4.8</v>
      </c>
      <c r="L41" s="67">
        <f t="shared" si="1"/>
        <v>3678.72</v>
      </c>
    </row>
    <row r="42" spans="1:12" ht="15" customHeight="1">
      <c r="A42" s="52"/>
      <c r="B42" s="32"/>
      <c r="C42" s="39"/>
      <c r="D42" s="70"/>
      <c r="E42" s="70"/>
      <c r="F42" s="70"/>
      <c r="G42" s="29" t="s">
        <v>87</v>
      </c>
      <c r="H42" s="28" t="s">
        <v>43</v>
      </c>
      <c r="I42" s="30">
        <v>1.05</v>
      </c>
      <c r="J42" s="30">
        <f>I42*D40</f>
        <v>100.59</v>
      </c>
      <c r="K42" s="30">
        <v>158</v>
      </c>
      <c r="L42" s="67">
        <f t="shared" si="1"/>
        <v>15893.220000000001</v>
      </c>
    </row>
    <row r="43" spans="1:12" ht="15" customHeight="1">
      <c r="A43" s="52"/>
      <c r="B43" s="32"/>
      <c r="C43" s="39"/>
      <c r="D43" s="70"/>
      <c r="E43" s="70"/>
      <c r="F43" s="70"/>
      <c r="G43" s="29" t="s">
        <v>37</v>
      </c>
      <c r="H43" s="28" t="s">
        <v>13</v>
      </c>
      <c r="I43" s="30">
        <v>0.45</v>
      </c>
      <c r="J43" s="30">
        <f>I43*D40</f>
        <v>43.11</v>
      </c>
      <c r="K43" s="30">
        <v>52.37</v>
      </c>
      <c r="L43" s="67">
        <f t="shared" si="1"/>
        <v>2257.6706999999997</v>
      </c>
    </row>
    <row r="44" spans="1:12" ht="15" customHeight="1">
      <c r="A44" s="55">
        <v>15</v>
      </c>
      <c r="B44" s="71" t="s">
        <v>78</v>
      </c>
      <c r="C44" s="72" t="s">
        <v>14</v>
      </c>
      <c r="D44" s="73">
        <v>2</v>
      </c>
      <c r="E44" s="73">
        <v>380</v>
      </c>
      <c r="F44" s="73">
        <f>E44*D44</f>
        <v>760</v>
      </c>
      <c r="G44" s="74" t="s">
        <v>79</v>
      </c>
      <c r="H44" s="75" t="s">
        <v>14</v>
      </c>
      <c r="I44" s="56">
        <v>1</v>
      </c>
      <c r="J44" s="56">
        <v>2</v>
      </c>
      <c r="K44" s="56">
        <v>2600</v>
      </c>
      <c r="L44" s="76">
        <f t="shared" si="1"/>
        <v>5200</v>
      </c>
    </row>
    <row r="45" spans="1:12" ht="15" customHeight="1">
      <c r="A45" s="55">
        <v>16</v>
      </c>
      <c r="B45" s="71" t="s">
        <v>131</v>
      </c>
      <c r="C45" s="72" t="s">
        <v>14</v>
      </c>
      <c r="D45" s="73">
        <v>1</v>
      </c>
      <c r="E45" s="73">
        <v>1600</v>
      </c>
      <c r="F45" s="73">
        <f>E45*D45</f>
        <v>1600</v>
      </c>
      <c r="G45" s="74" t="s">
        <v>80</v>
      </c>
      <c r="H45" s="75" t="s">
        <v>14</v>
      </c>
      <c r="I45" s="56">
        <v>1</v>
      </c>
      <c r="J45" s="56">
        <f>I45*D45</f>
        <v>1</v>
      </c>
      <c r="K45" s="56">
        <v>11200</v>
      </c>
      <c r="L45" s="76">
        <f t="shared" si="1"/>
        <v>11200</v>
      </c>
    </row>
    <row r="46" spans="1:12" ht="15" customHeight="1">
      <c r="A46" s="55"/>
      <c r="B46" s="71" t="s">
        <v>196</v>
      </c>
      <c r="C46" s="72" t="s">
        <v>14</v>
      </c>
      <c r="D46" s="73">
        <v>1</v>
      </c>
      <c r="E46" s="73">
        <v>350</v>
      </c>
      <c r="F46" s="73">
        <f>E46*D46</f>
        <v>350</v>
      </c>
      <c r="G46" s="74" t="s">
        <v>79</v>
      </c>
      <c r="H46" s="75" t="s">
        <v>14</v>
      </c>
      <c r="I46" s="56">
        <v>1</v>
      </c>
      <c r="J46" s="56">
        <v>1</v>
      </c>
      <c r="K46" s="56">
        <v>5300</v>
      </c>
      <c r="L46" s="76">
        <f t="shared" si="1"/>
        <v>5300</v>
      </c>
    </row>
    <row r="47" spans="1:12" ht="15" customHeight="1">
      <c r="A47" s="62"/>
      <c r="B47" s="32"/>
      <c r="C47" s="39"/>
      <c r="D47" s="70"/>
      <c r="E47" s="70"/>
      <c r="F47" s="70"/>
      <c r="G47" s="29"/>
      <c r="H47" s="28"/>
      <c r="I47" s="30"/>
      <c r="J47" s="30"/>
      <c r="K47" s="30"/>
      <c r="L47" s="67"/>
    </row>
    <row r="48" spans="1:12" ht="15" customHeight="1">
      <c r="A48" s="62">
        <v>17</v>
      </c>
      <c r="B48" s="32" t="s">
        <v>81</v>
      </c>
      <c r="C48" s="39" t="s">
        <v>14</v>
      </c>
      <c r="D48" s="70">
        <v>2</v>
      </c>
      <c r="E48" s="70">
        <v>1500</v>
      </c>
      <c r="F48" s="70">
        <f>E48*D48</f>
        <v>3000</v>
      </c>
      <c r="G48" s="29"/>
      <c r="H48" s="28"/>
      <c r="I48" s="30"/>
      <c r="J48" s="30"/>
      <c r="K48" s="30"/>
      <c r="L48" s="67"/>
    </row>
    <row r="49" spans="1:12" ht="15" customHeight="1">
      <c r="A49" s="62">
        <v>18</v>
      </c>
      <c r="B49" s="94" t="s">
        <v>82</v>
      </c>
      <c r="C49" s="35"/>
      <c r="D49" s="63"/>
      <c r="E49" s="63"/>
      <c r="F49" s="63"/>
      <c r="G49" s="95"/>
      <c r="H49" s="96"/>
      <c r="I49" s="61"/>
      <c r="J49" s="61"/>
      <c r="K49" s="61"/>
      <c r="L49" s="97"/>
    </row>
    <row r="50" spans="1:12" ht="15" customHeight="1">
      <c r="A50" s="62"/>
      <c r="B50" s="32"/>
      <c r="C50" s="39"/>
      <c r="D50" s="70"/>
      <c r="E50" s="70"/>
      <c r="F50" s="70"/>
      <c r="G50" s="29"/>
      <c r="H50" s="28"/>
      <c r="I50" s="30"/>
      <c r="J50" s="30"/>
      <c r="K50" s="30"/>
      <c r="L50" s="67"/>
    </row>
    <row r="51" spans="1:12" ht="15" customHeight="1">
      <c r="A51" s="62"/>
      <c r="B51" s="32"/>
      <c r="C51" s="39"/>
      <c r="D51" s="70"/>
      <c r="E51" s="70"/>
      <c r="F51" s="70"/>
      <c r="G51" s="29"/>
      <c r="H51" s="28"/>
      <c r="I51" s="30"/>
      <c r="J51" s="30"/>
      <c r="K51" s="30"/>
      <c r="L51" s="67"/>
    </row>
    <row r="52" spans="1:12" ht="15" customHeight="1">
      <c r="A52" s="62">
        <v>19</v>
      </c>
      <c r="B52" s="94" t="s">
        <v>83</v>
      </c>
      <c r="C52" s="35" t="s">
        <v>14</v>
      </c>
      <c r="D52" s="63">
        <v>1</v>
      </c>
      <c r="E52" s="63"/>
      <c r="F52" s="63"/>
      <c r="G52" s="95"/>
      <c r="H52" s="96"/>
      <c r="I52" s="61"/>
      <c r="J52" s="61"/>
      <c r="K52" s="61"/>
      <c r="L52" s="97"/>
    </row>
    <row r="53" spans="1:12" ht="15" customHeight="1">
      <c r="A53" s="62">
        <v>20</v>
      </c>
      <c r="B53" s="94" t="s">
        <v>104</v>
      </c>
      <c r="C53" s="35" t="s">
        <v>15</v>
      </c>
      <c r="D53" s="63"/>
      <c r="E53" s="63"/>
      <c r="F53" s="63"/>
      <c r="G53" s="95"/>
      <c r="H53" s="96"/>
      <c r="I53" s="61"/>
      <c r="J53" s="61"/>
      <c r="K53" s="61"/>
      <c r="L53" s="97"/>
    </row>
    <row r="54" spans="1:12" ht="15" customHeight="1">
      <c r="A54" s="52">
        <v>21</v>
      </c>
      <c r="B54" s="32" t="s">
        <v>84</v>
      </c>
      <c r="C54" s="39" t="s">
        <v>77</v>
      </c>
      <c r="D54" s="70">
        <v>3.12</v>
      </c>
      <c r="E54" s="70">
        <v>570</v>
      </c>
      <c r="F54" s="70">
        <f>E54*D54</f>
        <v>1778.4</v>
      </c>
      <c r="G54" s="29" t="s">
        <v>34</v>
      </c>
      <c r="H54" s="28" t="s">
        <v>14</v>
      </c>
      <c r="I54" s="30">
        <v>402</v>
      </c>
      <c r="J54" s="30">
        <f>I54*D54</f>
        <v>1254.24</v>
      </c>
      <c r="K54" s="30">
        <v>2.7</v>
      </c>
      <c r="L54" s="67">
        <f aca="true" t="shared" si="2" ref="L54:L59">K54*J54</f>
        <v>3386.4480000000003</v>
      </c>
    </row>
    <row r="55" spans="1:12" ht="15" customHeight="1">
      <c r="A55" s="52"/>
      <c r="B55" s="32"/>
      <c r="C55" s="39"/>
      <c r="D55" s="70"/>
      <c r="E55" s="70"/>
      <c r="F55" s="70"/>
      <c r="G55" s="29" t="s">
        <v>33</v>
      </c>
      <c r="H55" s="28" t="s">
        <v>13</v>
      </c>
      <c r="I55" s="30">
        <v>376</v>
      </c>
      <c r="J55" s="30">
        <f>I55*D54</f>
        <v>1173.1200000000001</v>
      </c>
      <c r="K55" s="30">
        <v>2.4</v>
      </c>
      <c r="L55" s="67">
        <f t="shared" si="2"/>
        <v>2815.4880000000003</v>
      </c>
    </row>
    <row r="56" spans="1:12" ht="15" customHeight="1">
      <c r="A56" s="52">
        <v>22</v>
      </c>
      <c r="B56" s="32" t="s">
        <v>108</v>
      </c>
      <c r="C56" s="39" t="s">
        <v>15</v>
      </c>
      <c r="D56" s="70">
        <v>100.13</v>
      </c>
      <c r="E56" s="70">
        <v>135</v>
      </c>
      <c r="F56" s="70">
        <f>E56*D56</f>
        <v>13517.55</v>
      </c>
      <c r="G56" s="29" t="s">
        <v>85</v>
      </c>
      <c r="H56" s="28" t="s">
        <v>19</v>
      </c>
      <c r="I56" s="30">
        <v>0.3</v>
      </c>
      <c r="J56" s="30">
        <f>D56*I56</f>
        <v>30.038999999999998</v>
      </c>
      <c r="K56" s="30">
        <v>13.5</v>
      </c>
      <c r="L56" s="67">
        <f t="shared" si="2"/>
        <v>405.5265</v>
      </c>
    </row>
    <row r="57" spans="1:12" ht="15" customHeight="1">
      <c r="A57" s="52"/>
      <c r="B57" s="32"/>
      <c r="C57" s="39"/>
      <c r="D57" s="70"/>
      <c r="E57" s="70"/>
      <c r="F57" s="70"/>
      <c r="G57" s="29" t="s">
        <v>86</v>
      </c>
      <c r="H57" s="28" t="s">
        <v>13</v>
      </c>
      <c r="I57" s="30">
        <v>8</v>
      </c>
      <c r="J57" s="30">
        <f>I57*D56</f>
        <v>801.04</v>
      </c>
      <c r="K57" s="30">
        <v>4.8</v>
      </c>
      <c r="L57" s="67">
        <f t="shared" si="2"/>
        <v>3844.9919999999997</v>
      </c>
    </row>
    <row r="58" spans="1:12" ht="15" customHeight="1">
      <c r="A58" s="52"/>
      <c r="B58" s="32"/>
      <c r="C58" s="39"/>
      <c r="D58" s="70"/>
      <c r="E58" s="70"/>
      <c r="F58" s="70"/>
      <c r="G58" s="29" t="s">
        <v>87</v>
      </c>
      <c r="H58" s="28" t="s">
        <v>43</v>
      </c>
      <c r="I58" s="30">
        <v>1.05</v>
      </c>
      <c r="J58" s="30">
        <f>I58*D56</f>
        <v>105.1365</v>
      </c>
      <c r="K58" s="30">
        <v>158</v>
      </c>
      <c r="L58" s="67">
        <f t="shared" si="2"/>
        <v>16611.567</v>
      </c>
    </row>
    <row r="59" spans="1:12" ht="15" customHeight="1">
      <c r="A59" s="52"/>
      <c r="B59" s="32"/>
      <c r="C59" s="39"/>
      <c r="D59" s="70"/>
      <c r="E59" s="70"/>
      <c r="F59" s="70"/>
      <c r="G59" s="29" t="s">
        <v>37</v>
      </c>
      <c r="H59" s="28" t="s">
        <v>13</v>
      </c>
      <c r="I59" s="30">
        <v>0.45</v>
      </c>
      <c r="J59" s="30">
        <f>I59*D56</f>
        <v>45.0585</v>
      </c>
      <c r="K59" s="30">
        <v>52.37</v>
      </c>
      <c r="L59" s="67">
        <f t="shared" si="2"/>
        <v>2359.713645</v>
      </c>
    </row>
    <row r="60" spans="1:12" ht="15" customHeight="1">
      <c r="A60" s="52">
        <v>23</v>
      </c>
      <c r="B60" s="32" t="s">
        <v>88</v>
      </c>
      <c r="C60" s="39" t="s">
        <v>14</v>
      </c>
      <c r="D60" s="70">
        <v>1</v>
      </c>
      <c r="E60" s="70">
        <v>800</v>
      </c>
      <c r="F60" s="70">
        <f>E60*D60</f>
        <v>800</v>
      </c>
      <c r="G60" s="29"/>
      <c r="H60" s="28"/>
      <c r="I60" s="30"/>
      <c r="J60" s="30"/>
      <c r="K60" s="30"/>
      <c r="L60" s="67"/>
    </row>
    <row r="61" spans="1:12" ht="15" customHeight="1">
      <c r="A61" s="52">
        <v>24</v>
      </c>
      <c r="B61" s="32" t="s">
        <v>89</v>
      </c>
      <c r="C61" s="39" t="s">
        <v>43</v>
      </c>
      <c r="D61" s="70">
        <v>3</v>
      </c>
      <c r="E61" s="70">
        <v>135</v>
      </c>
      <c r="F61" s="70">
        <f>E61*D61</f>
        <v>405</v>
      </c>
      <c r="G61" s="29" t="s">
        <v>90</v>
      </c>
      <c r="H61" s="28" t="s">
        <v>19</v>
      </c>
      <c r="I61" s="30">
        <v>0.3</v>
      </c>
      <c r="J61" s="30">
        <f>I61*D61</f>
        <v>0.8999999999999999</v>
      </c>
      <c r="K61" s="30">
        <v>13.5</v>
      </c>
      <c r="L61" s="67">
        <f>K61*J61</f>
        <v>12.149999999999999</v>
      </c>
    </row>
    <row r="62" spans="1:12" ht="15" customHeight="1">
      <c r="A62" s="52"/>
      <c r="B62" s="32"/>
      <c r="C62" s="39"/>
      <c r="D62" s="70"/>
      <c r="E62" s="70"/>
      <c r="F62" s="70"/>
      <c r="G62" s="29" t="s">
        <v>86</v>
      </c>
      <c r="H62" s="28" t="s">
        <v>13</v>
      </c>
      <c r="I62" s="30">
        <v>8</v>
      </c>
      <c r="J62" s="30">
        <f>I62*D61</f>
        <v>24</v>
      </c>
      <c r="K62" s="30">
        <v>4.8</v>
      </c>
      <c r="L62" s="67">
        <f>K62*J62</f>
        <v>115.19999999999999</v>
      </c>
    </row>
    <row r="63" spans="1:12" ht="15" customHeight="1">
      <c r="A63" s="52"/>
      <c r="B63" s="32"/>
      <c r="C63" s="39"/>
      <c r="D63" s="70"/>
      <c r="E63" s="70"/>
      <c r="F63" s="70"/>
      <c r="G63" s="29" t="s">
        <v>64</v>
      </c>
      <c r="H63" s="28" t="s">
        <v>43</v>
      </c>
      <c r="I63" s="30"/>
      <c r="J63" s="30"/>
      <c r="K63" s="30"/>
      <c r="L63" s="67"/>
    </row>
    <row r="64" spans="1:12" ht="15" customHeight="1">
      <c r="A64" s="52"/>
      <c r="B64" s="32"/>
      <c r="C64" s="39"/>
      <c r="D64" s="70"/>
      <c r="E64" s="70"/>
      <c r="F64" s="70"/>
      <c r="G64" s="29" t="s">
        <v>37</v>
      </c>
      <c r="H64" s="28" t="s">
        <v>13</v>
      </c>
      <c r="I64" s="30">
        <v>0.45</v>
      </c>
      <c r="J64" s="30">
        <f>I64*D61</f>
        <v>1.35</v>
      </c>
      <c r="K64" s="30">
        <v>52.37</v>
      </c>
      <c r="L64" s="67">
        <f aca="true" t="shared" si="3" ref="L64:L78">K64*J64</f>
        <v>70.6995</v>
      </c>
    </row>
    <row r="65" spans="1:12" ht="15" customHeight="1">
      <c r="A65" s="52">
        <v>25</v>
      </c>
      <c r="B65" s="32" t="s">
        <v>91</v>
      </c>
      <c r="C65" s="39" t="s">
        <v>14</v>
      </c>
      <c r="D65" s="70">
        <v>1</v>
      </c>
      <c r="E65" s="70">
        <v>380</v>
      </c>
      <c r="F65" s="70">
        <f>E65*D65</f>
        <v>380</v>
      </c>
      <c r="G65" s="29" t="s">
        <v>92</v>
      </c>
      <c r="H65" s="28" t="s">
        <v>14</v>
      </c>
      <c r="I65" s="30">
        <v>1</v>
      </c>
      <c r="J65" s="30">
        <v>1</v>
      </c>
      <c r="K65" s="30">
        <v>8906</v>
      </c>
      <c r="L65" s="67">
        <f t="shared" si="3"/>
        <v>8906</v>
      </c>
    </row>
    <row r="66" spans="1:12" ht="15" customHeight="1">
      <c r="A66" s="52">
        <v>26</v>
      </c>
      <c r="B66" s="32" t="s">
        <v>93</v>
      </c>
      <c r="C66" s="39" t="s">
        <v>43</v>
      </c>
      <c r="D66" s="70">
        <v>32</v>
      </c>
      <c r="E66" s="70">
        <v>68</v>
      </c>
      <c r="F66" s="70">
        <f>E66*D66</f>
        <v>2176</v>
      </c>
      <c r="G66" s="29" t="s">
        <v>50</v>
      </c>
      <c r="H66" s="28" t="s">
        <v>8</v>
      </c>
      <c r="I66" s="30">
        <v>1.1</v>
      </c>
      <c r="J66" s="30">
        <f>I66*D66</f>
        <v>35.2</v>
      </c>
      <c r="K66" s="30">
        <v>83</v>
      </c>
      <c r="L66" s="67">
        <f t="shared" si="3"/>
        <v>2921.6000000000004</v>
      </c>
    </row>
    <row r="67" spans="1:12" ht="15" customHeight="1">
      <c r="A67" s="52"/>
      <c r="B67" s="32"/>
      <c r="C67" s="39"/>
      <c r="D67" s="70"/>
      <c r="E67" s="70"/>
      <c r="F67" s="70"/>
      <c r="G67" s="29" t="s">
        <v>94</v>
      </c>
      <c r="H67" s="28" t="s">
        <v>15</v>
      </c>
      <c r="I67" s="30">
        <v>0.8</v>
      </c>
      <c r="J67" s="30">
        <f>I67*D66</f>
        <v>25.6</v>
      </c>
      <c r="K67" s="30">
        <v>22.45</v>
      </c>
      <c r="L67" s="67">
        <f t="shared" si="3"/>
        <v>574.72</v>
      </c>
    </row>
    <row r="68" spans="1:12" ht="15" customHeight="1">
      <c r="A68" s="52"/>
      <c r="B68" s="32"/>
      <c r="C68" s="39"/>
      <c r="D68" s="70"/>
      <c r="E68" s="70"/>
      <c r="F68" s="70"/>
      <c r="G68" s="29" t="s">
        <v>95</v>
      </c>
      <c r="H68" s="28" t="s">
        <v>15</v>
      </c>
      <c r="I68" s="30">
        <v>2.8</v>
      </c>
      <c r="J68" s="30">
        <f>I68*D66</f>
        <v>89.6</v>
      </c>
      <c r="K68" s="30">
        <v>34.75</v>
      </c>
      <c r="L68" s="67">
        <f t="shared" si="3"/>
        <v>3113.6</v>
      </c>
    </row>
    <row r="69" spans="1:12" ht="15" customHeight="1">
      <c r="A69" s="52"/>
      <c r="B69" s="32"/>
      <c r="C69" s="39"/>
      <c r="D69" s="70"/>
      <c r="E69" s="70"/>
      <c r="F69" s="70"/>
      <c r="G69" s="29" t="s">
        <v>51</v>
      </c>
      <c r="H69" s="28" t="s">
        <v>14</v>
      </c>
      <c r="I69" s="30">
        <v>38</v>
      </c>
      <c r="J69" s="30">
        <f>I69*D66</f>
        <v>1216</v>
      </c>
      <c r="K69" s="30">
        <v>0.58</v>
      </c>
      <c r="L69" s="67">
        <f t="shared" si="3"/>
        <v>705.28</v>
      </c>
    </row>
    <row r="70" spans="1:12" ht="15" customHeight="1">
      <c r="A70" s="52"/>
      <c r="B70" s="32"/>
      <c r="C70" s="39"/>
      <c r="D70" s="70"/>
      <c r="E70" s="70"/>
      <c r="F70" s="70"/>
      <c r="G70" s="29" t="s">
        <v>52</v>
      </c>
      <c r="H70" s="28" t="s">
        <v>14</v>
      </c>
      <c r="I70" s="30">
        <v>8</v>
      </c>
      <c r="J70" s="30">
        <f>I70*D66</f>
        <v>256</v>
      </c>
      <c r="K70" s="30">
        <v>0.36</v>
      </c>
      <c r="L70" s="67">
        <f t="shared" si="3"/>
        <v>92.16</v>
      </c>
    </row>
    <row r="71" spans="1:12" ht="15" customHeight="1">
      <c r="A71" s="52"/>
      <c r="B71" s="32"/>
      <c r="C71" s="39"/>
      <c r="D71" s="70"/>
      <c r="E71" s="70"/>
      <c r="F71" s="70"/>
      <c r="G71" s="29" t="s">
        <v>53</v>
      </c>
      <c r="H71" s="28" t="s">
        <v>13</v>
      </c>
      <c r="I71" s="30">
        <v>0.5</v>
      </c>
      <c r="J71" s="30">
        <f>I71*D66</f>
        <v>16</v>
      </c>
      <c r="K71" s="30">
        <v>5.8</v>
      </c>
      <c r="L71" s="67">
        <f t="shared" si="3"/>
        <v>92.8</v>
      </c>
    </row>
    <row r="72" spans="1:12" ht="15" customHeight="1">
      <c r="A72" s="52"/>
      <c r="B72" s="32"/>
      <c r="C72" s="39"/>
      <c r="D72" s="70"/>
      <c r="E72" s="70"/>
      <c r="F72" s="70"/>
      <c r="G72" s="29" t="s">
        <v>54</v>
      </c>
      <c r="H72" s="28" t="s">
        <v>15</v>
      </c>
      <c r="I72" s="30">
        <v>2.2</v>
      </c>
      <c r="J72" s="30">
        <f>I72*D66</f>
        <v>70.4</v>
      </c>
      <c r="K72" s="30">
        <v>1.36</v>
      </c>
      <c r="L72" s="67">
        <f t="shared" si="3"/>
        <v>95.74400000000001</v>
      </c>
    </row>
    <row r="73" spans="1:12" ht="15" customHeight="1">
      <c r="A73" s="52"/>
      <c r="B73" s="32"/>
      <c r="C73" s="39"/>
      <c r="D73" s="70"/>
      <c r="E73" s="70"/>
      <c r="F73" s="70"/>
      <c r="G73" s="29" t="s">
        <v>55</v>
      </c>
      <c r="H73" s="28" t="s">
        <v>14</v>
      </c>
      <c r="I73" s="30">
        <v>2</v>
      </c>
      <c r="J73" s="30">
        <f>I73*D66</f>
        <v>64</v>
      </c>
      <c r="K73" s="30">
        <v>3.16</v>
      </c>
      <c r="L73" s="67">
        <f t="shared" si="3"/>
        <v>202.24</v>
      </c>
    </row>
    <row r="74" spans="1:12" ht="15" customHeight="1">
      <c r="A74" s="52">
        <v>27</v>
      </c>
      <c r="B74" s="32" t="s">
        <v>96</v>
      </c>
      <c r="C74" s="39" t="s">
        <v>43</v>
      </c>
      <c r="D74" s="70">
        <v>52</v>
      </c>
      <c r="E74" s="70">
        <v>35</v>
      </c>
      <c r="F74" s="70">
        <f>E74*D74</f>
        <v>1820</v>
      </c>
      <c r="G74" s="29" t="s">
        <v>85</v>
      </c>
      <c r="H74" s="28" t="s">
        <v>19</v>
      </c>
      <c r="I74" s="30">
        <v>0.3</v>
      </c>
      <c r="J74" s="30">
        <f>I74*D74</f>
        <v>15.6</v>
      </c>
      <c r="K74" s="30">
        <v>13.5</v>
      </c>
      <c r="L74" s="67">
        <f t="shared" si="3"/>
        <v>210.6</v>
      </c>
    </row>
    <row r="75" spans="1:12" ht="15" customHeight="1">
      <c r="A75" s="52"/>
      <c r="B75" s="32"/>
      <c r="C75" s="39"/>
      <c r="D75" s="70"/>
      <c r="E75" s="70"/>
      <c r="F75" s="70"/>
      <c r="G75" s="29" t="s">
        <v>25</v>
      </c>
      <c r="H75" s="28" t="s">
        <v>13</v>
      </c>
      <c r="I75" s="30">
        <v>2.8</v>
      </c>
      <c r="J75" s="30">
        <f>I75*D74</f>
        <v>145.6</v>
      </c>
      <c r="K75" s="30">
        <v>2.8</v>
      </c>
      <c r="L75" s="67">
        <f t="shared" si="3"/>
        <v>407.67999999999995</v>
      </c>
    </row>
    <row r="76" spans="1:12" ht="15" customHeight="1">
      <c r="A76" s="52"/>
      <c r="B76" s="32"/>
      <c r="C76" s="39"/>
      <c r="D76" s="70"/>
      <c r="E76" s="70"/>
      <c r="F76" s="70"/>
      <c r="G76" s="29" t="s">
        <v>26</v>
      </c>
      <c r="H76" s="28" t="s">
        <v>13</v>
      </c>
      <c r="I76" s="30">
        <v>2</v>
      </c>
      <c r="J76" s="30">
        <f>I76*D74</f>
        <v>104</v>
      </c>
      <c r="K76" s="30">
        <v>3.2</v>
      </c>
      <c r="L76" s="67">
        <f t="shared" si="3"/>
        <v>332.8</v>
      </c>
    </row>
    <row r="77" spans="1:12" ht="15" customHeight="1">
      <c r="A77" s="52"/>
      <c r="B77" s="32"/>
      <c r="C77" s="39"/>
      <c r="D77" s="70"/>
      <c r="E77" s="70"/>
      <c r="F77" s="70"/>
      <c r="G77" s="29" t="s">
        <v>27</v>
      </c>
      <c r="H77" s="28" t="s">
        <v>14</v>
      </c>
      <c r="I77" s="30">
        <v>0.2</v>
      </c>
      <c r="J77" s="30">
        <f>I77*D74</f>
        <v>10.4</v>
      </c>
      <c r="K77" s="30">
        <v>3.8</v>
      </c>
      <c r="L77" s="67">
        <f t="shared" si="3"/>
        <v>39.519999999999996</v>
      </c>
    </row>
    <row r="78" spans="1:12" ht="15" customHeight="1">
      <c r="A78" s="52">
        <v>28</v>
      </c>
      <c r="B78" s="32" t="s">
        <v>97</v>
      </c>
      <c r="C78" s="39" t="s">
        <v>43</v>
      </c>
      <c r="D78" s="70">
        <v>52</v>
      </c>
      <c r="E78" s="70">
        <v>28</v>
      </c>
      <c r="F78" s="70">
        <f>E78*D78</f>
        <v>1456</v>
      </c>
      <c r="G78" s="29" t="s">
        <v>28</v>
      </c>
      <c r="H78" s="28" t="s">
        <v>19</v>
      </c>
      <c r="I78" s="30">
        <v>0.5</v>
      </c>
      <c r="J78" s="30">
        <f>I78*D78</f>
        <v>26</v>
      </c>
      <c r="K78" s="30">
        <v>65.5</v>
      </c>
      <c r="L78" s="67">
        <f t="shared" si="3"/>
        <v>1703</v>
      </c>
    </row>
    <row r="79" spans="1:12" ht="15" customHeight="1">
      <c r="A79" s="138" t="s">
        <v>49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40"/>
    </row>
    <row r="80" spans="1:12" ht="15" customHeight="1">
      <c r="A80" s="52">
        <v>1</v>
      </c>
      <c r="B80" s="11" t="s">
        <v>98</v>
      </c>
      <c r="C80" s="39" t="s">
        <v>43</v>
      </c>
      <c r="D80" s="70">
        <v>307.69</v>
      </c>
      <c r="E80" s="70">
        <v>105</v>
      </c>
      <c r="F80" s="70">
        <f>E80*D80</f>
        <v>32307.45</v>
      </c>
      <c r="G80" s="77"/>
      <c r="H80" s="77"/>
      <c r="I80" s="77"/>
      <c r="J80" s="77"/>
      <c r="K80" s="77"/>
      <c r="L80" s="77"/>
    </row>
    <row r="81" spans="1:12" ht="15" customHeight="1">
      <c r="A81" s="52">
        <v>2</v>
      </c>
      <c r="B81" s="11" t="s">
        <v>101</v>
      </c>
      <c r="C81" s="39" t="s">
        <v>77</v>
      </c>
      <c r="D81" s="70">
        <v>32.96</v>
      </c>
      <c r="E81" s="70">
        <v>570</v>
      </c>
      <c r="F81" s="70">
        <f>E81*D81</f>
        <v>18787.2</v>
      </c>
      <c r="G81" s="29" t="s">
        <v>99</v>
      </c>
      <c r="H81" s="28" t="s">
        <v>14</v>
      </c>
      <c r="I81" s="30">
        <v>402</v>
      </c>
      <c r="J81" s="30">
        <f>I81*D81</f>
        <v>13249.92</v>
      </c>
      <c r="K81" s="30">
        <v>2.7</v>
      </c>
      <c r="L81" s="67">
        <f>K81*J81</f>
        <v>35774.784</v>
      </c>
    </row>
    <row r="82" spans="1:12" ht="15" customHeight="1">
      <c r="A82" s="52"/>
      <c r="B82" s="11"/>
      <c r="C82" s="39"/>
      <c r="D82" s="70"/>
      <c r="E82" s="70"/>
      <c r="F82" s="70"/>
      <c r="G82" s="29" t="s">
        <v>100</v>
      </c>
      <c r="H82" s="28" t="s">
        <v>13</v>
      </c>
      <c r="I82" s="30">
        <v>376</v>
      </c>
      <c r="J82" s="30">
        <f>I82*D81</f>
        <v>12392.960000000001</v>
      </c>
      <c r="K82" s="30">
        <v>2.4</v>
      </c>
      <c r="L82" s="67">
        <f aca="true" t="shared" si="4" ref="L82:L200">K82*J82</f>
        <v>29743.104</v>
      </c>
    </row>
    <row r="83" spans="1:12" ht="15" customHeight="1">
      <c r="A83" s="52">
        <v>3</v>
      </c>
      <c r="B83" s="11" t="s">
        <v>102</v>
      </c>
      <c r="C83" s="39" t="s">
        <v>43</v>
      </c>
      <c r="D83" s="70">
        <v>496.56</v>
      </c>
      <c r="E83" s="70">
        <v>45</v>
      </c>
      <c r="F83" s="70">
        <f>E83*D83</f>
        <v>22345.2</v>
      </c>
      <c r="G83" s="29" t="s">
        <v>103</v>
      </c>
      <c r="H83" s="28" t="s">
        <v>13</v>
      </c>
      <c r="I83" s="30">
        <v>37.6</v>
      </c>
      <c r="J83" s="30">
        <f>I83*D83</f>
        <v>18670.656</v>
      </c>
      <c r="K83" s="30">
        <v>2.2</v>
      </c>
      <c r="L83" s="67">
        <f t="shared" si="4"/>
        <v>41075.4432</v>
      </c>
    </row>
    <row r="84" spans="1:12" ht="15" customHeight="1">
      <c r="A84" s="52"/>
      <c r="B84" s="11"/>
      <c r="C84" s="39"/>
      <c r="D84" s="70"/>
      <c r="E84" s="70"/>
      <c r="F84" s="70">
        <f>E84*D84</f>
        <v>0</v>
      </c>
      <c r="G84" s="11" t="s">
        <v>35</v>
      </c>
      <c r="H84" s="28" t="s">
        <v>14</v>
      </c>
      <c r="I84" s="30">
        <v>0.6</v>
      </c>
      <c r="J84" s="30">
        <f>I84*D83</f>
        <v>297.936</v>
      </c>
      <c r="K84" s="30">
        <v>7.35</v>
      </c>
      <c r="L84" s="67">
        <f t="shared" si="4"/>
        <v>2189.8295999999996</v>
      </c>
    </row>
    <row r="85" spans="1:12" ht="15" customHeight="1">
      <c r="A85" s="52"/>
      <c r="B85" s="11"/>
      <c r="C85" s="39"/>
      <c r="D85" s="70"/>
      <c r="E85" s="70"/>
      <c r="F85" s="70">
        <f>E85*D85</f>
        <v>0</v>
      </c>
      <c r="G85" s="29" t="s">
        <v>85</v>
      </c>
      <c r="H85" s="28" t="s">
        <v>19</v>
      </c>
      <c r="I85" s="30">
        <v>0.3</v>
      </c>
      <c r="J85" s="30">
        <f>I85*D83</f>
        <v>148.968</v>
      </c>
      <c r="K85" s="30">
        <v>13.5</v>
      </c>
      <c r="L85" s="67">
        <f t="shared" si="4"/>
        <v>2011.0679999999998</v>
      </c>
    </row>
    <row r="86" spans="1:12" ht="15" customHeight="1">
      <c r="A86" s="52">
        <v>4</v>
      </c>
      <c r="B86" s="11" t="s">
        <v>32</v>
      </c>
      <c r="C86" s="39" t="s">
        <v>43</v>
      </c>
      <c r="D86" s="70">
        <v>436.56</v>
      </c>
      <c r="E86" s="70">
        <v>35</v>
      </c>
      <c r="F86" s="70">
        <f>E86*D86</f>
        <v>15279.6</v>
      </c>
      <c r="G86" s="29" t="s">
        <v>25</v>
      </c>
      <c r="H86" s="28" t="s">
        <v>13</v>
      </c>
      <c r="I86" s="30">
        <v>2.8</v>
      </c>
      <c r="J86" s="30">
        <f>I86*D86</f>
        <v>1222.368</v>
      </c>
      <c r="K86" s="30">
        <v>2.8</v>
      </c>
      <c r="L86" s="67">
        <f t="shared" si="4"/>
        <v>3422.6303999999996</v>
      </c>
    </row>
    <row r="87" spans="1:12" ht="15" customHeight="1">
      <c r="A87" s="52"/>
      <c r="B87" s="11"/>
      <c r="C87" s="39"/>
      <c r="D87" s="70"/>
      <c r="E87" s="70"/>
      <c r="F87" s="70"/>
      <c r="G87" s="29" t="s">
        <v>26</v>
      </c>
      <c r="H87" s="28" t="s">
        <v>13</v>
      </c>
      <c r="I87" s="30">
        <v>2</v>
      </c>
      <c r="J87" s="30">
        <f>I87*D86</f>
        <v>873.12</v>
      </c>
      <c r="K87" s="30">
        <v>3.2</v>
      </c>
      <c r="L87" s="67">
        <f t="shared" si="4"/>
        <v>2793.9840000000004</v>
      </c>
    </row>
    <row r="88" spans="1:12" ht="15" customHeight="1">
      <c r="A88" s="52"/>
      <c r="B88" s="11"/>
      <c r="C88" s="39"/>
      <c r="D88" s="70"/>
      <c r="E88" s="70"/>
      <c r="F88" s="70"/>
      <c r="G88" s="29" t="s">
        <v>27</v>
      </c>
      <c r="H88" s="28" t="s">
        <v>14</v>
      </c>
      <c r="I88" s="30">
        <v>0.2</v>
      </c>
      <c r="J88" s="30">
        <f>I88*D86</f>
        <v>87.31200000000001</v>
      </c>
      <c r="K88" s="30">
        <v>3.8</v>
      </c>
      <c r="L88" s="67">
        <f t="shared" si="4"/>
        <v>331.78560000000004</v>
      </c>
    </row>
    <row r="89" spans="1:12" ht="15" customHeight="1">
      <c r="A89" s="52"/>
      <c r="B89" s="11"/>
      <c r="C89" s="39"/>
      <c r="D89" s="70"/>
      <c r="E89" s="70"/>
      <c r="F89" s="70"/>
      <c r="G89" s="29" t="s">
        <v>85</v>
      </c>
      <c r="H89" s="28" t="s">
        <v>19</v>
      </c>
      <c r="I89" s="30">
        <v>0.3</v>
      </c>
      <c r="J89" s="30">
        <f>I89*D86</f>
        <v>130.968</v>
      </c>
      <c r="K89" s="30">
        <v>13.5</v>
      </c>
      <c r="L89" s="67">
        <f t="shared" si="4"/>
        <v>1768.0679999999998</v>
      </c>
    </row>
    <row r="90" spans="1:12" ht="15" customHeight="1">
      <c r="A90" s="52">
        <v>5</v>
      </c>
      <c r="B90" s="11" t="s">
        <v>105</v>
      </c>
      <c r="C90" s="39" t="s">
        <v>43</v>
      </c>
      <c r="D90" s="70">
        <v>436.56</v>
      </c>
      <c r="E90" s="70">
        <v>28</v>
      </c>
      <c r="F90" s="70">
        <f>E90*D90</f>
        <v>12223.68</v>
      </c>
      <c r="G90" s="29" t="s">
        <v>28</v>
      </c>
      <c r="H90" s="28" t="s">
        <v>19</v>
      </c>
      <c r="I90" s="30">
        <v>0.5</v>
      </c>
      <c r="J90" s="30">
        <f>I90*D90</f>
        <v>218.28</v>
      </c>
      <c r="K90" s="30">
        <v>65.5</v>
      </c>
      <c r="L90" s="67">
        <f t="shared" si="4"/>
        <v>14297.34</v>
      </c>
    </row>
    <row r="91" spans="1:12" ht="15" customHeight="1">
      <c r="A91" s="55"/>
      <c r="B91" s="58" t="s">
        <v>191</v>
      </c>
      <c r="C91" s="72" t="s">
        <v>43</v>
      </c>
      <c r="D91" s="73">
        <v>186</v>
      </c>
      <c r="E91" s="73"/>
      <c r="F91" s="73"/>
      <c r="G91" s="74" t="s">
        <v>192</v>
      </c>
      <c r="H91" s="75" t="s">
        <v>194</v>
      </c>
      <c r="I91" s="56">
        <v>0.35</v>
      </c>
      <c r="J91" s="56">
        <f>I91*D91</f>
        <v>65.1</v>
      </c>
      <c r="K91" s="56">
        <v>190</v>
      </c>
      <c r="L91" s="76">
        <f t="shared" si="4"/>
        <v>12368.999999999998</v>
      </c>
    </row>
    <row r="92" spans="1:12" ht="15" customHeight="1">
      <c r="A92" s="55"/>
      <c r="B92" s="58"/>
      <c r="C92" s="72"/>
      <c r="D92" s="73"/>
      <c r="E92" s="73"/>
      <c r="F92" s="73"/>
      <c r="G92" s="74" t="s">
        <v>193</v>
      </c>
      <c r="H92" s="75" t="s">
        <v>14</v>
      </c>
      <c r="I92" s="56">
        <v>1.75</v>
      </c>
      <c r="J92" s="56">
        <f>I92*D91</f>
        <v>325.5</v>
      </c>
      <c r="K92" s="56">
        <v>1.5</v>
      </c>
      <c r="L92" s="76">
        <f t="shared" si="4"/>
        <v>488.25</v>
      </c>
    </row>
    <row r="93" spans="1:12" ht="15" customHeight="1">
      <c r="A93" s="55">
        <v>7</v>
      </c>
      <c r="B93" s="71" t="s">
        <v>174</v>
      </c>
      <c r="C93" s="72" t="s">
        <v>43</v>
      </c>
      <c r="D93" s="80">
        <v>186</v>
      </c>
      <c r="E93" s="80">
        <v>50</v>
      </c>
      <c r="F93" s="80">
        <f>E93*D93</f>
        <v>9300</v>
      </c>
      <c r="G93" s="74" t="s">
        <v>175</v>
      </c>
      <c r="H93" s="75" t="s">
        <v>14</v>
      </c>
      <c r="I93" s="57">
        <v>2.78</v>
      </c>
      <c r="J93" s="57">
        <f>I93*D93</f>
        <v>517.0799999999999</v>
      </c>
      <c r="K93" s="57">
        <v>29.5</v>
      </c>
      <c r="L93" s="80">
        <f t="shared" si="4"/>
        <v>15253.859999999997</v>
      </c>
    </row>
    <row r="94" spans="1:12" ht="15" customHeight="1">
      <c r="A94" s="55"/>
      <c r="B94" s="71"/>
      <c r="C94" s="72"/>
      <c r="D94" s="80"/>
      <c r="E94" s="80"/>
      <c r="F94" s="80"/>
      <c r="G94" s="74" t="s">
        <v>176</v>
      </c>
      <c r="H94" s="75" t="s">
        <v>14</v>
      </c>
      <c r="I94" s="57">
        <v>0.23</v>
      </c>
      <c r="J94" s="57">
        <f>I94*D93</f>
        <v>42.78</v>
      </c>
      <c r="K94" s="57">
        <v>33</v>
      </c>
      <c r="L94" s="80">
        <f t="shared" si="4"/>
        <v>1411.74</v>
      </c>
    </row>
    <row r="95" spans="1:12" ht="15" customHeight="1">
      <c r="A95" s="55"/>
      <c r="B95" s="71"/>
      <c r="C95" s="72"/>
      <c r="D95" s="80"/>
      <c r="E95" s="80"/>
      <c r="F95" s="80"/>
      <c r="G95" s="74" t="s">
        <v>177</v>
      </c>
      <c r="H95" s="75" t="s">
        <v>14</v>
      </c>
      <c r="I95" s="57">
        <v>1.42</v>
      </c>
      <c r="J95" s="57">
        <f>I95*D93</f>
        <v>264.12</v>
      </c>
      <c r="K95" s="57">
        <v>15.84</v>
      </c>
      <c r="L95" s="80">
        <f t="shared" si="4"/>
        <v>4183.6608</v>
      </c>
    </row>
    <row r="96" spans="1:12" ht="15" customHeight="1">
      <c r="A96" s="55"/>
      <c r="B96" s="71"/>
      <c r="C96" s="72"/>
      <c r="D96" s="80"/>
      <c r="E96" s="80"/>
      <c r="F96" s="80"/>
      <c r="G96" s="74" t="s">
        <v>178</v>
      </c>
      <c r="H96" s="75" t="s">
        <v>14</v>
      </c>
      <c r="I96" s="57">
        <v>1.42</v>
      </c>
      <c r="J96" s="57">
        <f>I96*D93</f>
        <v>264.12</v>
      </c>
      <c r="K96" s="57">
        <v>7.92</v>
      </c>
      <c r="L96" s="80">
        <f t="shared" si="4"/>
        <v>2091.8304</v>
      </c>
    </row>
    <row r="97" spans="1:12" ht="15" customHeight="1">
      <c r="A97" s="55"/>
      <c r="B97" s="71"/>
      <c r="C97" s="72"/>
      <c r="D97" s="80"/>
      <c r="E97" s="80"/>
      <c r="F97" s="80"/>
      <c r="G97" s="74" t="s">
        <v>179</v>
      </c>
      <c r="H97" s="75" t="s">
        <v>14</v>
      </c>
      <c r="I97" s="57">
        <v>0.99</v>
      </c>
      <c r="J97" s="57">
        <f>I97*D93</f>
        <v>184.14</v>
      </c>
      <c r="K97" s="57">
        <v>10.12</v>
      </c>
      <c r="L97" s="80">
        <f t="shared" si="4"/>
        <v>1863.4967999999997</v>
      </c>
    </row>
    <row r="98" spans="1:12" ht="15" customHeight="1">
      <c r="A98" s="55"/>
      <c r="B98" s="71"/>
      <c r="C98" s="72"/>
      <c r="D98" s="80"/>
      <c r="E98" s="80"/>
      <c r="F98" s="80"/>
      <c r="G98" s="74" t="s">
        <v>181</v>
      </c>
      <c r="H98" s="75" t="s">
        <v>14</v>
      </c>
      <c r="I98" s="57">
        <v>0.17</v>
      </c>
      <c r="J98" s="57">
        <f>I98*D93</f>
        <v>31.62</v>
      </c>
      <c r="K98" s="57">
        <v>51.5</v>
      </c>
      <c r="L98" s="80">
        <f t="shared" si="4"/>
        <v>1628.43</v>
      </c>
    </row>
    <row r="99" spans="1:12" ht="15" customHeight="1">
      <c r="A99" s="55"/>
      <c r="B99" s="71"/>
      <c r="C99" s="72"/>
      <c r="D99" s="80"/>
      <c r="E99" s="80"/>
      <c r="F99" s="80"/>
      <c r="G99" s="74" t="s">
        <v>180</v>
      </c>
      <c r="H99" s="75" t="s">
        <v>14</v>
      </c>
      <c r="I99" s="57">
        <v>3.39</v>
      </c>
      <c r="J99" s="57">
        <f>I99*D93</f>
        <v>630.5400000000001</v>
      </c>
      <c r="K99" s="57">
        <v>3.16</v>
      </c>
      <c r="L99" s="80">
        <f>K99*J99</f>
        <v>1992.5064000000004</v>
      </c>
    </row>
    <row r="100" spans="1:12" ht="15" customHeight="1">
      <c r="A100" s="55">
        <v>8</v>
      </c>
      <c r="B100" s="58" t="s">
        <v>107</v>
      </c>
      <c r="C100" s="72" t="s">
        <v>14</v>
      </c>
      <c r="D100" s="73">
        <v>20</v>
      </c>
      <c r="E100" s="73">
        <v>380</v>
      </c>
      <c r="F100" s="73">
        <f>E100*D100</f>
        <v>7600</v>
      </c>
      <c r="G100" s="74" t="s">
        <v>92</v>
      </c>
      <c r="H100" s="75" t="s">
        <v>14</v>
      </c>
      <c r="I100" s="56">
        <v>1</v>
      </c>
      <c r="J100" s="56">
        <v>20</v>
      </c>
      <c r="K100" s="56">
        <v>8906</v>
      </c>
      <c r="L100" s="76">
        <f t="shared" si="4"/>
        <v>178120</v>
      </c>
    </row>
    <row r="101" spans="1:12" ht="15" customHeight="1">
      <c r="A101" s="52"/>
      <c r="B101" s="11"/>
      <c r="C101" s="39"/>
      <c r="D101" s="70"/>
      <c r="E101" s="70"/>
      <c r="F101" s="70"/>
      <c r="G101" s="29" t="s">
        <v>123</v>
      </c>
      <c r="H101" s="28" t="s">
        <v>41</v>
      </c>
      <c r="I101" s="30">
        <v>0.8</v>
      </c>
      <c r="J101" s="30">
        <f>I101*D100</f>
        <v>16</v>
      </c>
      <c r="K101" s="30">
        <v>93.2</v>
      </c>
      <c r="L101" s="67">
        <f t="shared" si="4"/>
        <v>1491.2</v>
      </c>
    </row>
    <row r="102" spans="1:12" ht="15" customHeight="1">
      <c r="A102" s="55"/>
      <c r="B102" s="58" t="s">
        <v>197</v>
      </c>
      <c r="C102" s="72" t="s">
        <v>43</v>
      </c>
      <c r="D102" s="73">
        <v>10.4</v>
      </c>
      <c r="E102" s="73">
        <v>45</v>
      </c>
      <c r="F102" s="73">
        <f>E102*D102</f>
        <v>468</v>
      </c>
      <c r="G102" s="74" t="s">
        <v>198</v>
      </c>
      <c r="H102" s="75" t="s">
        <v>43</v>
      </c>
      <c r="I102" s="56">
        <v>1.2</v>
      </c>
      <c r="J102" s="56">
        <f>I102*D102</f>
        <v>12.48</v>
      </c>
      <c r="K102" s="56">
        <v>92.78</v>
      </c>
      <c r="L102" s="76">
        <f t="shared" si="4"/>
        <v>1157.8944000000001</v>
      </c>
    </row>
    <row r="103" spans="1:12" ht="15" customHeight="1">
      <c r="A103" s="55"/>
      <c r="B103" s="58"/>
      <c r="C103" s="72"/>
      <c r="D103" s="73"/>
      <c r="E103" s="73"/>
      <c r="F103" s="73"/>
      <c r="G103" s="74" t="s">
        <v>199</v>
      </c>
      <c r="H103" s="75" t="s">
        <v>15</v>
      </c>
      <c r="I103" s="56">
        <v>1.1</v>
      </c>
      <c r="J103" s="56">
        <v>40.2</v>
      </c>
      <c r="K103" s="56">
        <v>18</v>
      </c>
      <c r="L103" s="76">
        <f>K103*J103</f>
        <v>723.6</v>
      </c>
    </row>
    <row r="104" spans="1:12" ht="15" customHeight="1">
      <c r="A104" s="55"/>
      <c r="B104" s="58"/>
      <c r="C104" s="72"/>
      <c r="D104" s="73"/>
      <c r="E104" s="73"/>
      <c r="F104" s="73"/>
      <c r="G104" s="74" t="s">
        <v>94</v>
      </c>
      <c r="H104" s="75" t="s">
        <v>15</v>
      </c>
      <c r="I104" s="56">
        <v>1</v>
      </c>
      <c r="J104" s="56">
        <v>36.8</v>
      </c>
      <c r="K104" s="56">
        <v>22.48</v>
      </c>
      <c r="L104" s="76">
        <f>K104*J104</f>
        <v>827.2639999999999</v>
      </c>
    </row>
    <row r="105" spans="1:12" ht="15" customHeight="1">
      <c r="A105" s="55"/>
      <c r="B105" s="58"/>
      <c r="C105" s="72"/>
      <c r="D105" s="73"/>
      <c r="E105" s="73"/>
      <c r="F105" s="73"/>
      <c r="G105" s="74" t="s">
        <v>95</v>
      </c>
      <c r="H105" s="75" t="s">
        <v>15</v>
      </c>
      <c r="I105" s="56">
        <v>2.8</v>
      </c>
      <c r="J105" s="56">
        <v>60</v>
      </c>
      <c r="K105" s="56">
        <v>34.5</v>
      </c>
      <c r="L105" s="76">
        <f>K105*J105</f>
        <v>2070</v>
      </c>
    </row>
    <row r="106" spans="1:12" ht="15" customHeight="1">
      <c r="A106" s="55"/>
      <c r="B106" s="58"/>
      <c r="C106" s="72"/>
      <c r="D106" s="73"/>
      <c r="E106" s="73"/>
      <c r="F106" s="73"/>
      <c r="G106" s="74" t="s">
        <v>179</v>
      </c>
      <c r="H106" s="75" t="s">
        <v>14</v>
      </c>
      <c r="I106" s="56">
        <v>0.99</v>
      </c>
      <c r="J106" s="56">
        <v>80</v>
      </c>
      <c r="K106" s="56">
        <v>10.2</v>
      </c>
      <c r="L106" s="76">
        <f>K106*J106</f>
        <v>816</v>
      </c>
    </row>
    <row r="107" spans="1:12" ht="15" customHeight="1">
      <c r="A107" s="55"/>
      <c r="B107" s="58"/>
      <c r="C107" s="72"/>
      <c r="D107" s="73"/>
      <c r="E107" s="73"/>
      <c r="F107" s="73"/>
      <c r="G107" s="74" t="s">
        <v>180</v>
      </c>
      <c r="H107" s="75" t="s">
        <v>14</v>
      </c>
      <c r="I107" s="56">
        <v>3.39</v>
      </c>
      <c r="J107" s="56">
        <v>80</v>
      </c>
      <c r="K107" s="56">
        <v>3.16</v>
      </c>
      <c r="L107" s="76">
        <f>K107*J107</f>
        <v>252.8</v>
      </c>
    </row>
    <row r="108" spans="1:12" ht="15" customHeight="1">
      <c r="A108" s="52"/>
      <c r="B108" s="60" t="s">
        <v>171</v>
      </c>
      <c r="C108" s="39" t="s">
        <v>15</v>
      </c>
      <c r="D108" s="70">
        <v>75.4</v>
      </c>
      <c r="E108" s="70">
        <v>60</v>
      </c>
      <c r="F108" s="70">
        <f>E108*D108</f>
        <v>4524</v>
      </c>
      <c r="G108" s="29" t="s">
        <v>137</v>
      </c>
      <c r="H108" s="28" t="s">
        <v>15</v>
      </c>
      <c r="I108" s="30">
        <v>1.1</v>
      </c>
      <c r="J108" s="30">
        <f>I108*D108</f>
        <v>82.94000000000001</v>
      </c>
      <c r="K108" s="30">
        <v>18.09</v>
      </c>
      <c r="L108" s="67">
        <f t="shared" si="4"/>
        <v>1500.3846</v>
      </c>
    </row>
    <row r="109" spans="1:12" ht="15" customHeight="1">
      <c r="A109" s="52"/>
      <c r="B109" s="11"/>
      <c r="C109" s="39"/>
      <c r="D109" s="70"/>
      <c r="E109" s="70"/>
      <c r="F109" s="70"/>
      <c r="G109" s="29" t="s">
        <v>157</v>
      </c>
      <c r="H109" s="28" t="s">
        <v>14</v>
      </c>
      <c r="I109" s="30">
        <v>2</v>
      </c>
      <c r="J109" s="30">
        <v>30</v>
      </c>
      <c r="K109" s="30">
        <v>26.76</v>
      </c>
      <c r="L109" s="67">
        <f t="shared" si="4"/>
        <v>802.8000000000001</v>
      </c>
    </row>
    <row r="110" spans="1:12" ht="15" customHeight="1">
      <c r="A110" s="52"/>
      <c r="B110" s="11"/>
      <c r="C110" s="39"/>
      <c r="D110" s="70"/>
      <c r="E110" s="70"/>
      <c r="F110" s="70"/>
      <c r="G110" s="29" t="s">
        <v>38</v>
      </c>
      <c r="H110" s="28" t="s">
        <v>14</v>
      </c>
      <c r="I110" s="30">
        <v>1</v>
      </c>
      <c r="J110" s="30">
        <v>14</v>
      </c>
      <c r="K110" s="30">
        <v>87.36</v>
      </c>
      <c r="L110" s="67">
        <f t="shared" si="4"/>
        <v>1223.04</v>
      </c>
    </row>
    <row r="111" spans="1:12" ht="15" customHeight="1">
      <c r="A111" s="52"/>
      <c r="B111" s="11"/>
      <c r="C111" s="39"/>
      <c r="D111" s="70"/>
      <c r="E111" s="70"/>
      <c r="F111" s="70"/>
      <c r="G111" s="29" t="s">
        <v>172</v>
      </c>
      <c r="H111" s="28" t="s">
        <v>14</v>
      </c>
      <c r="I111" s="30">
        <v>2</v>
      </c>
      <c r="J111" s="30">
        <f>I111*D108</f>
        <v>150.8</v>
      </c>
      <c r="K111" s="30">
        <v>4</v>
      </c>
      <c r="L111" s="67">
        <f t="shared" si="4"/>
        <v>603.2</v>
      </c>
    </row>
    <row r="112" spans="1:12" ht="15" customHeight="1">
      <c r="A112" s="52"/>
      <c r="B112" s="60" t="s">
        <v>169</v>
      </c>
      <c r="C112" s="39" t="s">
        <v>15</v>
      </c>
      <c r="D112" s="70">
        <v>42</v>
      </c>
      <c r="E112" s="70">
        <v>60</v>
      </c>
      <c r="F112" s="70">
        <f>E112*D112</f>
        <v>2520</v>
      </c>
      <c r="G112" s="29" t="s">
        <v>158</v>
      </c>
      <c r="H112" s="28" t="s">
        <v>15</v>
      </c>
      <c r="I112" s="30">
        <v>1.1</v>
      </c>
      <c r="J112" s="30">
        <f>I112*D112</f>
        <v>46.2</v>
      </c>
      <c r="K112" s="30">
        <v>53.7</v>
      </c>
      <c r="L112" s="67">
        <f t="shared" si="4"/>
        <v>2480.9400000000005</v>
      </c>
    </row>
    <row r="113" spans="1:12" ht="15" customHeight="1">
      <c r="A113" s="52"/>
      <c r="B113" s="11"/>
      <c r="C113" s="39"/>
      <c r="D113" s="70"/>
      <c r="E113" s="70"/>
      <c r="F113" s="70"/>
      <c r="G113" s="29" t="s">
        <v>159</v>
      </c>
      <c r="H113" s="28" t="s">
        <v>14</v>
      </c>
      <c r="I113" s="30">
        <v>1</v>
      </c>
      <c r="J113" s="30">
        <v>18</v>
      </c>
      <c r="K113" s="30">
        <v>29.85</v>
      </c>
      <c r="L113" s="67">
        <f t="shared" si="4"/>
        <v>537.3000000000001</v>
      </c>
    </row>
    <row r="114" spans="1:12" ht="15" customHeight="1">
      <c r="A114" s="52"/>
      <c r="B114" s="11" t="s">
        <v>170</v>
      </c>
      <c r="C114" s="39" t="s">
        <v>15</v>
      </c>
      <c r="D114" s="70">
        <v>12.5</v>
      </c>
      <c r="E114" s="70">
        <v>60</v>
      </c>
      <c r="F114" s="70">
        <f>E114*D114</f>
        <v>750</v>
      </c>
      <c r="G114" s="29" t="s">
        <v>142</v>
      </c>
      <c r="H114" s="28" t="s">
        <v>15</v>
      </c>
      <c r="I114" s="30">
        <v>1.1</v>
      </c>
      <c r="J114" s="30">
        <f>I114*D114</f>
        <v>13.750000000000002</v>
      </c>
      <c r="K114" s="30">
        <v>25.45</v>
      </c>
      <c r="L114" s="67">
        <f t="shared" si="4"/>
        <v>349.93750000000006</v>
      </c>
    </row>
    <row r="115" spans="1:12" ht="15" customHeight="1">
      <c r="A115" s="52"/>
      <c r="B115" s="11"/>
      <c r="C115" s="39"/>
      <c r="D115" s="70"/>
      <c r="E115" s="70"/>
      <c r="F115" s="70"/>
      <c r="G115" s="29" t="s">
        <v>143</v>
      </c>
      <c r="H115" s="28" t="s">
        <v>14</v>
      </c>
      <c r="I115" s="30">
        <v>1</v>
      </c>
      <c r="J115" s="30">
        <v>14</v>
      </c>
      <c r="K115" s="30">
        <v>12</v>
      </c>
      <c r="L115" s="67">
        <f t="shared" si="4"/>
        <v>168</v>
      </c>
    </row>
    <row r="116" spans="1:12" ht="15" customHeight="1">
      <c r="A116" s="52"/>
      <c r="B116" s="11"/>
      <c r="C116" s="39"/>
      <c r="D116" s="70"/>
      <c r="E116" s="70"/>
      <c r="F116" s="70"/>
      <c r="G116" s="29" t="s">
        <v>40</v>
      </c>
      <c r="H116" s="28" t="s">
        <v>41</v>
      </c>
      <c r="I116" s="30">
        <v>1</v>
      </c>
      <c r="J116" s="30">
        <v>2</v>
      </c>
      <c r="K116" s="30">
        <v>85</v>
      </c>
      <c r="L116" s="67">
        <f t="shared" si="4"/>
        <v>170</v>
      </c>
    </row>
    <row r="117" spans="1:12" ht="15" customHeight="1">
      <c r="A117" s="52"/>
      <c r="B117" s="11" t="s">
        <v>161</v>
      </c>
      <c r="C117" s="39" t="s">
        <v>14</v>
      </c>
      <c r="D117" s="70">
        <v>4</v>
      </c>
      <c r="E117" s="70">
        <v>250</v>
      </c>
      <c r="F117" s="70">
        <f>E117*D117</f>
        <v>1000</v>
      </c>
      <c r="G117" s="29" t="s">
        <v>166</v>
      </c>
      <c r="H117" s="28" t="s">
        <v>14</v>
      </c>
      <c r="I117" s="30">
        <v>1</v>
      </c>
      <c r="J117" s="30">
        <f>I117*D117</f>
        <v>4</v>
      </c>
      <c r="K117" s="30">
        <v>1077.5</v>
      </c>
      <c r="L117" s="67">
        <f t="shared" si="4"/>
        <v>4310</v>
      </c>
    </row>
    <row r="118" spans="1:12" ht="15" customHeight="1">
      <c r="A118" s="52"/>
      <c r="B118" s="11"/>
      <c r="C118" s="39"/>
      <c r="D118" s="70"/>
      <c r="E118" s="70"/>
      <c r="F118" s="70"/>
      <c r="G118" s="29" t="s">
        <v>167</v>
      </c>
      <c r="H118" s="28" t="s">
        <v>14</v>
      </c>
      <c r="I118" s="30">
        <v>1</v>
      </c>
      <c r="J118" s="30">
        <f>I118*D117</f>
        <v>4</v>
      </c>
      <c r="K118" s="30">
        <v>58.3</v>
      </c>
      <c r="L118" s="67">
        <f t="shared" si="4"/>
        <v>233.2</v>
      </c>
    </row>
    <row r="119" spans="1:12" ht="15" customHeight="1">
      <c r="A119" s="55"/>
      <c r="B119" s="58" t="s">
        <v>160</v>
      </c>
      <c r="C119" s="72" t="s">
        <v>14</v>
      </c>
      <c r="D119" s="73">
        <v>4</v>
      </c>
      <c r="E119" s="73">
        <v>350</v>
      </c>
      <c r="F119" s="73">
        <f>E119*D119</f>
        <v>1400</v>
      </c>
      <c r="G119" s="74" t="s">
        <v>163</v>
      </c>
      <c r="H119" s="75" t="s">
        <v>14</v>
      </c>
      <c r="I119" s="56">
        <v>1</v>
      </c>
      <c r="J119" s="56">
        <f>I119*D119</f>
        <v>4</v>
      </c>
      <c r="K119" s="56">
        <v>1242</v>
      </c>
      <c r="L119" s="76">
        <f t="shared" si="4"/>
        <v>4968</v>
      </c>
    </row>
    <row r="120" spans="1:12" ht="15" customHeight="1">
      <c r="A120" s="52"/>
      <c r="B120" s="11"/>
      <c r="C120" s="39"/>
      <c r="D120" s="70"/>
      <c r="E120" s="70"/>
      <c r="F120" s="70"/>
      <c r="G120" s="29" t="s">
        <v>164</v>
      </c>
      <c r="H120" s="28" t="s">
        <v>14</v>
      </c>
      <c r="I120" s="30">
        <v>1</v>
      </c>
      <c r="J120" s="30">
        <f>I120*D119</f>
        <v>4</v>
      </c>
      <c r="K120" s="30">
        <v>53.15</v>
      </c>
      <c r="L120" s="67">
        <f t="shared" si="4"/>
        <v>212.6</v>
      </c>
    </row>
    <row r="121" spans="1:12" ht="15" customHeight="1">
      <c r="A121" s="55"/>
      <c r="B121" s="58" t="s">
        <v>162</v>
      </c>
      <c r="C121" s="72" t="s">
        <v>14</v>
      </c>
      <c r="D121" s="73">
        <v>4</v>
      </c>
      <c r="E121" s="73">
        <v>60</v>
      </c>
      <c r="F121" s="73">
        <f>E121*D121</f>
        <v>240</v>
      </c>
      <c r="G121" s="74" t="s">
        <v>165</v>
      </c>
      <c r="H121" s="75" t="s">
        <v>14</v>
      </c>
      <c r="I121" s="56">
        <v>1</v>
      </c>
      <c r="J121" s="56">
        <f>I121*D121</f>
        <v>4</v>
      </c>
      <c r="K121" s="56">
        <v>880.11</v>
      </c>
      <c r="L121" s="76">
        <f t="shared" si="4"/>
        <v>3520.44</v>
      </c>
    </row>
    <row r="122" spans="1:12" ht="15" customHeight="1">
      <c r="A122" s="52"/>
      <c r="B122" s="11"/>
      <c r="C122" s="39"/>
      <c r="D122" s="70"/>
      <c r="E122" s="70"/>
      <c r="F122" s="70"/>
      <c r="G122" s="29" t="s">
        <v>40</v>
      </c>
      <c r="H122" s="28" t="s">
        <v>41</v>
      </c>
      <c r="I122" s="30">
        <v>1</v>
      </c>
      <c r="J122" s="30">
        <v>1</v>
      </c>
      <c r="K122" s="30">
        <v>85</v>
      </c>
      <c r="L122" s="67">
        <f t="shared" si="4"/>
        <v>85</v>
      </c>
    </row>
    <row r="123" spans="1:12" ht="15" customHeight="1">
      <c r="A123" s="52"/>
      <c r="B123" s="11"/>
      <c r="C123" s="39"/>
      <c r="D123" s="70"/>
      <c r="E123" s="70"/>
      <c r="F123" s="70"/>
      <c r="G123" s="29" t="s">
        <v>168</v>
      </c>
      <c r="H123" s="28" t="s">
        <v>14</v>
      </c>
      <c r="I123" s="30">
        <v>2</v>
      </c>
      <c r="J123" s="30">
        <f>I123*D119</f>
        <v>8</v>
      </c>
      <c r="K123" s="30">
        <v>193.33</v>
      </c>
      <c r="L123" s="67">
        <f t="shared" si="4"/>
        <v>1546.64</v>
      </c>
    </row>
    <row r="124" spans="1:12" ht="15" customHeight="1">
      <c r="A124" s="52"/>
      <c r="B124" s="11" t="s">
        <v>155</v>
      </c>
      <c r="C124" s="39" t="s">
        <v>14</v>
      </c>
      <c r="D124" s="70">
        <v>4</v>
      </c>
      <c r="E124" s="70">
        <v>200</v>
      </c>
      <c r="F124" s="70">
        <f>E124*D124</f>
        <v>800</v>
      </c>
      <c r="G124" s="29" t="s">
        <v>114</v>
      </c>
      <c r="H124" s="28" t="s">
        <v>14</v>
      </c>
      <c r="I124" s="30">
        <v>1</v>
      </c>
      <c r="J124" s="30">
        <v>4</v>
      </c>
      <c r="K124" s="30">
        <v>337.5</v>
      </c>
      <c r="L124" s="67">
        <f t="shared" si="4"/>
        <v>1350</v>
      </c>
    </row>
    <row r="125" spans="1:12" ht="15" customHeight="1">
      <c r="A125" s="52"/>
      <c r="B125" s="11" t="s">
        <v>138</v>
      </c>
      <c r="C125" s="39" t="s">
        <v>14</v>
      </c>
      <c r="D125" s="70">
        <v>4</v>
      </c>
      <c r="E125" s="70">
        <v>60</v>
      </c>
      <c r="F125" s="70">
        <f>E125*D125</f>
        <v>240</v>
      </c>
      <c r="G125" s="29" t="s">
        <v>115</v>
      </c>
      <c r="H125" s="28" t="s">
        <v>14</v>
      </c>
      <c r="I125" s="30">
        <v>1</v>
      </c>
      <c r="J125" s="30">
        <v>4</v>
      </c>
      <c r="K125" s="30">
        <v>313.78</v>
      </c>
      <c r="L125" s="67">
        <f t="shared" si="4"/>
        <v>1255.12</v>
      </c>
    </row>
    <row r="126" spans="1:12" ht="15" customHeight="1">
      <c r="A126" s="52"/>
      <c r="B126" s="11"/>
      <c r="C126" s="39"/>
      <c r="D126" s="70"/>
      <c r="E126" s="70"/>
      <c r="F126" s="70"/>
      <c r="G126" s="29" t="s">
        <v>42</v>
      </c>
      <c r="H126" s="28" t="s">
        <v>14</v>
      </c>
      <c r="I126" s="30">
        <v>2</v>
      </c>
      <c r="J126" s="30">
        <f>I126*D125</f>
        <v>8</v>
      </c>
      <c r="K126" s="30">
        <v>42</v>
      </c>
      <c r="L126" s="67">
        <f t="shared" si="4"/>
        <v>336</v>
      </c>
    </row>
    <row r="127" spans="1:12" ht="15" customHeight="1">
      <c r="A127" s="52"/>
      <c r="B127" s="11"/>
      <c r="C127" s="39"/>
      <c r="D127" s="70"/>
      <c r="E127" s="70"/>
      <c r="F127" s="70"/>
      <c r="G127" s="29" t="s">
        <v>156</v>
      </c>
      <c r="H127" s="28" t="s">
        <v>14</v>
      </c>
      <c r="I127" s="30">
        <v>1</v>
      </c>
      <c r="J127" s="30">
        <f>I127*D125</f>
        <v>4</v>
      </c>
      <c r="K127" s="30">
        <v>74.69</v>
      </c>
      <c r="L127" s="67">
        <f t="shared" si="4"/>
        <v>298.76</v>
      </c>
    </row>
    <row r="128" spans="1:12" ht="15" customHeight="1">
      <c r="A128" s="52"/>
      <c r="B128" s="11"/>
      <c r="C128" s="39"/>
      <c r="D128" s="70"/>
      <c r="E128" s="70"/>
      <c r="F128" s="70"/>
      <c r="G128" s="29" t="s">
        <v>39</v>
      </c>
      <c r="H128" s="28" t="s">
        <v>141</v>
      </c>
      <c r="I128" s="30">
        <v>1</v>
      </c>
      <c r="J128" s="30">
        <f>I128*D125</f>
        <v>4</v>
      </c>
      <c r="K128" s="30">
        <v>32</v>
      </c>
      <c r="L128" s="67">
        <f t="shared" si="4"/>
        <v>128</v>
      </c>
    </row>
    <row r="129" spans="1:12" ht="15" customHeight="1">
      <c r="A129" s="55"/>
      <c r="B129" s="58" t="s">
        <v>150</v>
      </c>
      <c r="C129" s="72" t="s">
        <v>14</v>
      </c>
      <c r="D129" s="73">
        <v>4</v>
      </c>
      <c r="E129" s="73">
        <v>500</v>
      </c>
      <c r="F129" s="73">
        <f>E129*D129</f>
        <v>2000</v>
      </c>
      <c r="G129" s="74" t="s">
        <v>149</v>
      </c>
      <c r="H129" s="75" t="s">
        <v>14</v>
      </c>
      <c r="I129" s="56">
        <v>1</v>
      </c>
      <c r="J129" s="56">
        <f>I129*D129</f>
        <v>4</v>
      </c>
      <c r="K129" s="56">
        <v>1810</v>
      </c>
      <c r="L129" s="76">
        <f>K129*J129</f>
        <v>7240</v>
      </c>
    </row>
    <row r="130" spans="1:12" ht="15" customHeight="1">
      <c r="A130" s="52"/>
      <c r="B130" s="60" t="s">
        <v>152</v>
      </c>
      <c r="C130" s="39" t="s">
        <v>15</v>
      </c>
      <c r="D130" s="70">
        <v>55</v>
      </c>
      <c r="E130" s="70">
        <v>60</v>
      </c>
      <c r="F130" s="70">
        <f>E130*D130</f>
        <v>3300</v>
      </c>
      <c r="G130" s="29" t="s">
        <v>151</v>
      </c>
      <c r="H130" s="28" t="s">
        <v>15</v>
      </c>
      <c r="I130" s="30">
        <v>1.1</v>
      </c>
      <c r="J130" s="30">
        <f>I130*D130</f>
        <v>60.50000000000001</v>
      </c>
      <c r="K130" s="30">
        <v>43.8</v>
      </c>
      <c r="L130" s="67">
        <f>K130*J130</f>
        <v>2649.9</v>
      </c>
    </row>
    <row r="131" spans="1:12" ht="15" customHeight="1">
      <c r="A131" s="52"/>
      <c r="B131" s="60"/>
      <c r="C131" s="39"/>
      <c r="D131" s="70"/>
      <c r="E131" s="70"/>
      <c r="F131" s="70"/>
      <c r="G131" s="29" t="s">
        <v>139</v>
      </c>
      <c r="H131" s="28" t="s">
        <v>14</v>
      </c>
      <c r="I131" s="30">
        <v>2</v>
      </c>
      <c r="J131" s="30">
        <v>30</v>
      </c>
      <c r="K131" s="30">
        <v>28.94</v>
      </c>
      <c r="L131" s="67">
        <f>K131*J131</f>
        <v>868.2</v>
      </c>
    </row>
    <row r="132" spans="1:12" ht="15" customHeight="1">
      <c r="A132" s="52"/>
      <c r="B132" s="60"/>
      <c r="C132" s="39"/>
      <c r="D132" s="70"/>
      <c r="E132" s="70"/>
      <c r="F132" s="70"/>
      <c r="G132" s="29" t="s">
        <v>153</v>
      </c>
      <c r="H132" s="28" t="s">
        <v>14</v>
      </c>
      <c r="I132" s="30">
        <v>1</v>
      </c>
      <c r="J132" s="30">
        <v>15</v>
      </c>
      <c r="K132" s="30">
        <v>113.3</v>
      </c>
      <c r="L132" s="67">
        <f>K132*J132</f>
        <v>1699.5</v>
      </c>
    </row>
    <row r="133" spans="1:12" ht="15" customHeight="1">
      <c r="A133" s="52"/>
      <c r="B133" s="11"/>
      <c r="C133" s="39"/>
      <c r="D133" s="70"/>
      <c r="E133" s="70"/>
      <c r="F133" s="70"/>
      <c r="G133" s="29" t="s">
        <v>154</v>
      </c>
      <c r="H133" s="28" t="s">
        <v>14</v>
      </c>
      <c r="I133" s="30">
        <v>2</v>
      </c>
      <c r="J133" s="30">
        <f>I133*D130</f>
        <v>110</v>
      </c>
      <c r="K133" s="30">
        <v>4</v>
      </c>
      <c r="L133" s="67">
        <f>K133*J133</f>
        <v>440</v>
      </c>
    </row>
    <row r="134" spans="1:12" ht="15" customHeight="1">
      <c r="A134" s="52">
        <v>9</v>
      </c>
      <c r="B134" s="11" t="s">
        <v>46</v>
      </c>
      <c r="C134" s="39" t="s">
        <v>43</v>
      </c>
      <c r="D134" s="70">
        <v>177.42</v>
      </c>
      <c r="E134" s="70">
        <v>135</v>
      </c>
      <c r="F134" s="70">
        <f>E134*D134</f>
        <v>23951.699999999997</v>
      </c>
      <c r="G134" s="29" t="s">
        <v>85</v>
      </c>
      <c r="H134" s="28" t="s">
        <v>19</v>
      </c>
      <c r="I134" s="30">
        <v>0.3</v>
      </c>
      <c r="J134" s="30">
        <f>I134*D134</f>
        <v>53.22599999999999</v>
      </c>
      <c r="K134" s="30">
        <v>13.5</v>
      </c>
      <c r="L134" s="67">
        <f t="shared" si="4"/>
        <v>718.5509999999999</v>
      </c>
    </row>
    <row r="135" spans="1:12" ht="15" customHeight="1">
      <c r="A135" s="52"/>
      <c r="B135" s="11"/>
      <c r="C135" s="39"/>
      <c r="D135" s="70"/>
      <c r="E135" s="70"/>
      <c r="F135" s="70"/>
      <c r="G135" s="29" t="s">
        <v>86</v>
      </c>
      <c r="H135" s="28" t="s">
        <v>13</v>
      </c>
      <c r="I135" s="30">
        <v>8</v>
      </c>
      <c r="J135" s="30">
        <f>I135*D134</f>
        <v>1419.36</v>
      </c>
      <c r="K135" s="30">
        <v>4.8</v>
      </c>
      <c r="L135" s="67">
        <f t="shared" si="4"/>
        <v>6812.927999999999</v>
      </c>
    </row>
    <row r="136" spans="1:12" ht="15" customHeight="1">
      <c r="A136" s="52"/>
      <c r="B136" s="11"/>
      <c r="C136" s="39"/>
      <c r="D136" s="70"/>
      <c r="E136" s="70"/>
      <c r="F136" s="70"/>
      <c r="G136" s="29" t="s">
        <v>87</v>
      </c>
      <c r="H136" s="28" t="s">
        <v>43</v>
      </c>
      <c r="I136" s="30">
        <v>1.05</v>
      </c>
      <c r="J136" s="30">
        <f>I136*D134</f>
        <v>186.291</v>
      </c>
      <c r="K136" s="30">
        <v>170</v>
      </c>
      <c r="L136" s="67">
        <f t="shared" si="4"/>
        <v>31669.47</v>
      </c>
    </row>
    <row r="137" spans="1:12" ht="15" customHeight="1">
      <c r="A137" s="52"/>
      <c r="B137" s="11"/>
      <c r="C137" s="39"/>
      <c r="D137" s="70"/>
      <c r="E137" s="70"/>
      <c r="F137" s="70"/>
      <c r="G137" s="29" t="s">
        <v>37</v>
      </c>
      <c r="H137" s="28" t="s">
        <v>13</v>
      </c>
      <c r="I137" s="30">
        <v>0.45</v>
      </c>
      <c r="J137" s="30">
        <f>I137*D134</f>
        <v>79.839</v>
      </c>
      <c r="K137" s="30">
        <v>52.37</v>
      </c>
      <c r="L137" s="67">
        <f t="shared" si="4"/>
        <v>4181.16843</v>
      </c>
    </row>
    <row r="138" spans="1:12" ht="15" customHeight="1">
      <c r="A138" s="52">
        <v>10</v>
      </c>
      <c r="B138" s="11" t="s">
        <v>89</v>
      </c>
      <c r="C138" s="39" t="s">
        <v>43</v>
      </c>
      <c r="D138" s="70">
        <v>153</v>
      </c>
      <c r="E138" s="70">
        <v>135</v>
      </c>
      <c r="F138" s="70">
        <f>E138*D138</f>
        <v>20655</v>
      </c>
      <c r="G138" s="29" t="s">
        <v>85</v>
      </c>
      <c r="H138" s="28" t="s">
        <v>19</v>
      </c>
      <c r="I138" s="30">
        <v>0.3</v>
      </c>
      <c r="J138" s="30">
        <f>I138*D138</f>
        <v>45.9</v>
      </c>
      <c r="K138" s="30">
        <v>13.5</v>
      </c>
      <c r="L138" s="67">
        <f t="shared" si="4"/>
        <v>619.65</v>
      </c>
    </row>
    <row r="139" spans="1:12" ht="15" customHeight="1">
      <c r="A139" s="52"/>
      <c r="B139" s="11"/>
      <c r="C139" s="39"/>
      <c r="D139" s="70"/>
      <c r="E139" s="70"/>
      <c r="F139" s="70"/>
      <c r="G139" s="29" t="s">
        <v>86</v>
      </c>
      <c r="H139" s="28" t="s">
        <v>13</v>
      </c>
      <c r="I139" s="30">
        <v>8</v>
      </c>
      <c r="J139" s="30">
        <f>I139*D138</f>
        <v>1224</v>
      </c>
      <c r="K139" s="30">
        <v>4.8</v>
      </c>
      <c r="L139" s="67">
        <f t="shared" si="4"/>
        <v>5875.2</v>
      </c>
    </row>
    <row r="140" spans="1:12" ht="15" customHeight="1">
      <c r="A140" s="52"/>
      <c r="B140" s="11"/>
      <c r="C140" s="39"/>
      <c r="D140" s="70"/>
      <c r="E140" s="70"/>
      <c r="F140" s="70"/>
      <c r="G140" s="29" t="s">
        <v>87</v>
      </c>
      <c r="H140" s="28" t="s">
        <v>43</v>
      </c>
      <c r="I140" s="30">
        <v>1.05</v>
      </c>
      <c r="J140" s="30">
        <f>I140*D138</f>
        <v>160.65</v>
      </c>
      <c r="K140" s="30">
        <v>158</v>
      </c>
      <c r="L140" s="67">
        <f t="shared" si="4"/>
        <v>25382.7</v>
      </c>
    </row>
    <row r="141" spans="1:12" ht="15" customHeight="1">
      <c r="A141" s="62"/>
      <c r="B141" s="11"/>
      <c r="C141" s="39"/>
      <c r="D141" s="70"/>
      <c r="E141" s="70"/>
      <c r="F141" s="70"/>
      <c r="G141" s="29" t="s">
        <v>37</v>
      </c>
      <c r="H141" s="28" t="s">
        <v>13</v>
      </c>
      <c r="I141" s="30">
        <v>0.45</v>
      </c>
      <c r="J141" s="30">
        <f>I141*D138</f>
        <v>68.85000000000001</v>
      </c>
      <c r="K141" s="30">
        <v>52.37</v>
      </c>
      <c r="L141" s="67">
        <f t="shared" si="4"/>
        <v>3605.6745</v>
      </c>
    </row>
    <row r="142" spans="1:12" ht="15" customHeight="1">
      <c r="A142" s="62">
        <v>11</v>
      </c>
      <c r="B142" s="32" t="s">
        <v>109</v>
      </c>
      <c r="C142" s="39" t="s">
        <v>77</v>
      </c>
      <c r="D142" s="70">
        <v>1.46</v>
      </c>
      <c r="E142" s="70">
        <v>570</v>
      </c>
      <c r="F142" s="70">
        <f>E142*D142</f>
        <v>832.1999999999999</v>
      </c>
      <c r="G142" s="29" t="s">
        <v>34</v>
      </c>
      <c r="H142" s="28" t="s">
        <v>14</v>
      </c>
      <c r="I142" s="30">
        <v>402</v>
      </c>
      <c r="J142" s="30">
        <f>I142*D142</f>
        <v>586.92</v>
      </c>
      <c r="K142" s="30">
        <v>2.7</v>
      </c>
      <c r="L142" s="67">
        <f t="shared" si="4"/>
        <v>1584.684</v>
      </c>
    </row>
    <row r="143" spans="1:12" ht="15" customHeight="1">
      <c r="A143" s="62"/>
      <c r="B143" s="11"/>
      <c r="C143" s="39"/>
      <c r="D143" s="70"/>
      <c r="E143" s="70"/>
      <c r="F143" s="70"/>
      <c r="G143" s="29" t="s">
        <v>33</v>
      </c>
      <c r="H143" s="28" t="s">
        <v>13</v>
      </c>
      <c r="I143" s="30">
        <v>376</v>
      </c>
      <c r="J143" s="30">
        <f>I143*D142</f>
        <v>548.96</v>
      </c>
      <c r="K143" s="30">
        <v>2.4</v>
      </c>
      <c r="L143" s="67">
        <f t="shared" si="4"/>
        <v>1317.5040000000001</v>
      </c>
    </row>
    <row r="144" spans="1:12" ht="15" customHeight="1">
      <c r="A144" s="62">
        <v>12</v>
      </c>
      <c r="B144" s="11" t="s">
        <v>110</v>
      </c>
      <c r="C144" s="39" t="s">
        <v>43</v>
      </c>
      <c r="D144" s="70">
        <v>22.48</v>
      </c>
      <c r="E144" s="70">
        <v>45</v>
      </c>
      <c r="F144" s="70">
        <f>E144*D144</f>
        <v>1011.6</v>
      </c>
      <c r="G144" s="29" t="s">
        <v>47</v>
      </c>
      <c r="H144" s="28" t="s">
        <v>13</v>
      </c>
      <c r="I144" s="30">
        <v>37.6</v>
      </c>
      <c r="J144" s="30">
        <f>I144*D144</f>
        <v>845.248</v>
      </c>
      <c r="K144" s="30">
        <v>2.2</v>
      </c>
      <c r="L144" s="67">
        <f t="shared" si="4"/>
        <v>1859.5456000000001</v>
      </c>
    </row>
    <row r="145" spans="1:12" ht="15" customHeight="1">
      <c r="A145" s="62"/>
      <c r="B145" s="11"/>
      <c r="C145" s="39"/>
      <c r="D145" s="70"/>
      <c r="E145" s="70"/>
      <c r="F145" s="70"/>
      <c r="G145" s="29" t="s">
        <v>35</v>
      </c>
      <c r="H145" s="28" t="s">
        <v>14</v>
      </c>
      <c r="I145" s="30">
        <v>0.6</v>
      </c>
      <c r="J145" s="30">
        <f>I145*D144</f>
        <v>13.488</v>
      </c>
      <c r="K145" s="30">
        <v>7.35</v>
      </c>
      <c r="L145" s="67">
        <f t="shared" si="4"/>
        <v>99.1368</v>
      </c>
    </row>
    <row r="146" spans="1:12" ht="15" customHeight="1">
      <c r="A146" s="62"/>
      <c r="B146" s="11"/>
      <c r="C146" s="39"/>
      <c r="D146" s="70"/>
      <c r="E146" s="70"/>
      <c r="F146" s="70"/>
      <c r="G146" s="29" t="s">
        <v>85</v>
      </c>
      <c r="H146" s="28" t="s">
        <v>19</v>
      </c>
      <c r="I146" s="30">
        <v>0.3</v>
      </c>
      <c r="J146" s="30">
        <f>I146*D144</f>
        <v>6.744</v>
      </c>
      <c r="K146" s="30">
        <v>13.5</v>
      </c>
      <c r="L146" s="67">
        <f t="shared" si="4"/>
        <v>91.044</v>
      </c>
    </row>
    <row r="147" spans="1:12" ht="15" customHeight="1">
      <c r="A147" s="62">
        <v>13</v>
      </c>
      <c r="B147" s="11" t="s">
        <v>111</v>
      </c>
      <c r="C147" s="39" t="s">
        <v>43</v>
      </c>
      <c r="D147" s="70">
        <v>22.48</v>
      </c>
      <c r="E147" s="70">
        <v>35</v>
      </c>
      <c r="F147" s="70">
        <f>E147*D147</f>
        <v>786.8000000000001</v>
      </c>
      <c r="G147" s="29" t="s">
        <v>112</v>
      </c>
      <c r="H147" s="28" t="s">
        <v>13</v>
      </c>
      <c r="I147" s="30">
        <v>2.8</v>
      </c>
      <c r="J147" s="30">
        <f>I147*D147</f>
        <v>62.943999999999996</v>
      </c>
      <c r="K147" s="30">
        <v>2.8</v>
      </c>
      <c r="L147" s="67">
        <f t="shared" si="4"/>
        <v>176.24319999999997</v>
      </c>
    </row>
    <row r="148" spans="1:12" ht="15" customHeight="1">
      <c r="A148" s="62"/>
      <c r="B148" s="11"/>
      <c r="C148" s="39"/>
      <c r="D148" s="70"/>
      <c r="E148" s="70"/>
      <c r="F148" s="70"/>
      <c r="G148" s="29" t="s">
        <v>26</v>
      </c>
      <c r="H148" s="28" t="s">
        <v>13</v>
      </c>
      <c r="I148" s="30">
        <v>2</v>
      </c>
      <c r="J148" s="30">
        <f>I148*D147</f>
        <v>44.96</v>
      </c>
      <c r="K148" s="30">
        <v>3.2</v>
      </c>
      <c r="L148" s="67">
        <f t="shared" si="4"/>
        <v>143.872</v>
      </c>
    </row>
    <row r="149" spans="1:12" ht="15" customHeight="1">
      <c r="A149" s="62"/>
      <c r="B149" s="11"/>
      <c r="C149" s="39"/>
      <c r="D149" s="70"/>
      <c r="E149" s="70"/>
      <c r="F149" s="70"/>
      <c r="G149" s="29" t="s">
        <v>27</v>
      </c>
      <c r="H149" s="28" t="s">
        <v>14</v>
      </c>
      <c r="I149" s="30">
        <v>0.2</v>
      </c>
      <c r="J149" s="30">
        <f>I149*D147</f>
        <v>4.496</v>
      </c>
      <c r="K149" s="30">
        <v>3.8</v>
      </c>
      <c r="L149" s="67">
        <f t="shared" si="4"/>
        <v>17.0848</v>
      </c>
    </row>
    <row r="150" spans="1:12" ht="15" customHeight="1">
      <c r="A150" s="52"/>
      <c r="B150" s="11"/>
      <c r="C150" s="39"/>
      <c r="D150" s="70"/>
      <c r="E150" s="70"/>
      <c r="F150" s="70"/>
      <c r="G150" s="29" t="s">
        <v>85</v>
      </c>
      <c r="H150" s="28" t="s">
        <v>19</v>
      </c>
      <c r="I150" s="30">
        <v>0.3</v>
      </c>
      <c r="J150" s="30">
        <f>I150*D147</f>
        <v>6.744</v>
      </c>
      <c r="K150" s="30">
        <v>13.5</v>
      </c>
      <c r="L150" s="67">
        <f t="shared" si="4"/>
        <v>91.044</v>
      </c>
    </row>
    <row r="151" spans="1:12" ht="15" customHeight="1">
      <c r="A151" s="62">
        <v>14</v>
      </c>
      <c r="B151" s="11" t="s">
        <v>113</v>
      </c>
      <c r="C151" s="39" t="s">
        <v>43</v>
      </c>
      <c r="D151" s="70">
        <v>22.48</v>
      </c>
      <c r="E151" s="70">
        <v>28</v>
      </c>
      <c r="F151" s="70">
        <f>E151*D151</f>
        <v>629.44</v>
      </c>
      <c r="G151" s="29" t="s">
        <v>28</v>
      </c>
      <c r="H151" s="28" t="s">
        <v>19</v>
      </c>
      <c r="I151" s="30">
        <v>0.5</v>
      </c>
      <c r="J151" s="30">
        <f>I151*D151</f>
        <v>11.24</v>
      </c>
      <c r="K151" s="30">
        <v>65.5</v>
      </c>
      <c r="L151" s="67">
        <f t="shared" si="4"/>
        <v>736.22</v>
      </c>
    </row>
    <row r="152" spans="1:12" ht="15" customHeight="1">
      <c r="A152" s="55">
        <v>15</v>
      </c>
      <c r="B152" s="58" t="s">
        <v>117</v>
      </c>
      <c r="C152" s="72" t="s">
        <v>14</v>
      </c>
      <c r="D152" s="73">
        <v>1</v>
      </c>
      <c r="E152" s="73">
        <v>200</v>
      </c>
      <c r="F152" s="73">
        <f>E152*D152</f>
        <v>200</v>
      </c>
      <c r="G152" s="74" t="s">
        <v>114</v>
      </c>
      <c r="H152" s="75" t="s">
        <v>14</v>
      </c>
      <c r="I152" s="56">
        <v>1</v>
      </c>
      <c r="J152" s="56">
        <v>1</v>
      </c>
      <c r="K152" s="56">
        <v>5300</v>
      </c>
      <c r="L152" s="76">
        <f t="shared" si="4"/>
        <v>5300</v>
      </c>
    </row>
    <row r="153" spans="1:12" ht="15" customHeight="1">
      <c r="A153" s="55"/>
      <c r="B153" s="58" t="s">
        <v>138</v>
      </c>
      <c r="C153" s="72" t="s">
        <v>14</v>
      </c>
      <c r="D153" s="73">
        <v>1</v>
      </c>
      <c r="E153" s="73">
        <v>60</v>
      </c>
      <c r="F153" s="73">
        <f>E153*D153</f>
        <v>60</v>
      </c>
      <c r="G153" s="74" t="s">
        <v>115</v>
      </c>
      <c r="H153" s="75" t="s">
        <v>14</v>
      </c>
      <c r="I153" s="56">
        <v>1</v>
      </c>
      <c r="J153" s="56">
        <v>1</v>
      </c>
      <c r="K153" s="56">
        <v>8900</v>
      </c>
      <c r="L153" s="76">
        <f t="shared" si="4"/>
        <v>8900</v>
      </c>
    </row>
    <row r="154" spans="1:12" ht="15" customHeight="1">
      <c r="A154" s="62"/>
      <c r="B154" s="11"/>
      <c r="C154" s="39"/>
      <c r="D154" s="70"/>
      <c r="E154" s="70"/>
      <c r="F154" s="70"/>
      <c r="G154" s="29" t="s">
        <v>42</v>
      </c>
      <c r="H154" s="28" t="s">
        <v>14</v>
      </c>
      <c r="I154" s="30">
        <v>1</v>
      </c>
      <c r="J154" s="30">
        <v>2</v>
      </c>
      <c r="K154" s="30">
        <v>42</v>
      </c>
      <c r="L154" s="67">
        <f t="shared" si="4"/>
        <v>84</v>
      </c>
    </row>
    <row r="155" spans="1:12" ht="15" customHeight="1">
      <c r="A155" s="62"/>
      <c r="B155" s="11"/>
      <c r="C155" s="39"/>
      <c r="D155" s="70"/>
      <c r="E155" s="70"/>
      <c r="F155" s="70"/>
      <c r="G155" s="29" t="s">
        <v>116</v>
      </c>
      <c r="H155" s="28" t="s">
        <v>14</v>
      </c>
      <c r="I155" s="30">
        <v>1</v>
      </c>
      <c r="J155" s="30">
        <v>1</v>
      </c>
      <c r="K155" s="30">
        <v>74.69</v>
      </c>
      <c r="L155" s="67">
        <f t="shared" si="4"/>
        <v>74.69</v>
      </c>
    </row>
    <row r="156" spans="1:12" ht="15" customHeight="1">
      <c r="A156" s="62"/>
      <c r="B156" s="11"/>
      <c r="C156" s="39"/>
      <c r="D156" s="70"/>
      <c r="E156" s="70"/>
      <c r="F156" s="70"/>
      <c r="G156" s="29" t="s">
        <v>120</v>
      </c>
      <c r="H156" s="28" t="s">
        <v>141</v>
      </c>
      <c r="I156" s="30">
        <v>1</v>
      </c>
      <c r="J156" s="30">
        <v>1</v>
      </c>
      <c r="K156" s="30">
        <v>32</v>
      </c>
      <c r="L156" s="67">
        <f t="shared" si="4"/>
        <v>32</v>
      </c>
    </row>
    <row r="157" spans="1:12" ht="15" customHeight="1">
      <c r="A157" s="62">
        <v>16</v>
      </c>
      <c r="B157" s="11" t="s">
        <v>118</v>
      </c>
      <c r="C157" s="39" t="s">
        <v>14</v>
      </c>
      <c r="D157" s="70">
        <v>1</v>
      </c>
      <c r="E157" s="70">
        <v>80</v>
      </c>
      <c r="F157" s="70">
        <f>E157*D157</f>
        <v>80</v>
      </c>
      <c r="G157" s="29" t="s">
        <v>133</v>
      </c>
      <c r="H157" s="28" t="s">
        <v>14</v>
      </c>
      <c r="I157" s="30">
        <v>1</v>
      </c>
      <c r="J157" s="30">
        <v>1</v>
      </c>
      <c r="K157" s="30">
        <v>474</v>
      </c>
      <c r="L157" s="67">
        <f t="shared" si="4"/>
        <v>474</v>
      </c>
    </row>
    <row r="158" spans="1:12" ht="15" customHeight="1">
      <c r="A158" s="62">
        <v>17</v>
      </c>
      <c r="B158" s="11" t="s">
        <v>136</v>
      </c>
      <c r="C158" s="39" t="s">
        <v>15</v>
      </c>
      <c r="D158" s="70">
        <v>24</v>
      </c>
      <c r="E158" s="70">
        <v>60</v>
      </c>
      <c r="F158" s="70">
        <f>E158*D158</f>
        <v>1440</v>
      </c>
      <c r="G158" s="29" t="s">
        <v>137</v>
      </c>
      <c r="H158" s="28" t="s">
        <v>15</v>
      </c>
      <c r="I158" s="30">
        <v>1.1</v>
      </c>
      <c r="J158" s="30">
        <f>I158*D158</f>
        <v>26.400000000000002</v>
      </c>
      <c r="K158" s="30">
        <v>18.09</v>
      </c>
      <c r="L158" s="67">
        <f t="shared" si="4"/>
        <v>477.576</v>
      </c>
    </row>
    <row r="159" spans="1:12" ht="15" customHeight="1">
      <c r="A159" s="62"/>
      <c r="B159" s="11"/>
      <c r="C159" s="39"/>
      <c r="D159" s="70"/>
      <c r="E159" s="70"/>
      <c r="F159" s="70"/>
      <c r="G159" s="29" t="s">
        <v>139</v>
      </c>
      <c r="H159" s="28" t="s">
        <v>14</v>
      </c>
      <c r="I159" s="30">
        <v>2</v>
      </c>
      <c r="J159" s="30">
        <v>16</v>
      </c>
      <c r="K159" s="30">
        <v>26.76</v>
      </c>
      <c r="L159" s="67">
        <f t="shared" si="4"/>
        <v>428.16</v>
      </c>
    </row>
    <row r="160" spans="1:12" ht="15" customHeight="1">
      <c r="A160" s="62"/>
      <c r="B160" s="11"/>
      <c r="C160" s="39"/>
      <c r="D160" s="70"/>
      <c r="E160" s="70"/>
      <c r="F160" s="70"/>
      <c r="G160" s="29" t="s">
        <v>38</v>
      </c>
      <c r="H160" s="28" t="s">
        <v>14</v>
      </c>
      <c r="I160" s="30">
        <v>1</v>
      </c>
      <c r="J160" s="30">
        <v>4</v>
      </c>
      <c r="K160" s="30">
        <v>87.36</v>
      </c>
      <c r="L160" s="67">
        <f t="shared" si="4"/>
        <v>349.44</v>
      </c>
    </row>
    <row r="161" spans="1:12" ht="15" customHeight="1">
      <c r="A161" s="55">
        <v>17</v>
      </c>
      <c r="B161" s="58" t="s">
        <v>119</v>
      </c>
      <c r="C161" s="72" t="s">
        <v>15</v>
      </c>
      <c r="D161" s="73">
        <v>35</v>
      </c>
      <c r="E161" s="73">
        <v>60</v>
      </c>
      <c r="F161" s="73">
        <f>E161*D161</f>
        <v>2100</v>
      </c>
      <c r="G161" s="74" t="s">
        <v>200</v>
      </c>
      <c r="H161" s="75" t="s">
        <v>15</v>
      </c>
      <c r="I161" s="56">
        <v>1.1</v>
      </c>
      <c r="J161" s="56">
        <f>I161*D161</f>
        <v>38.5</v>
      </c>
      <c r="K161" s="56">
        <v>25.45</v>
      </c>
      <c r="L161" s="76">
        <f t="shared" si="4"/>
        <v>979.8249999999999</v>
      </c>
    </row>
    <row r="162" spans="1:12" ht="15" customHeight="1">
      <c r="A162" s="62"/>
      <c r="B162" s="11"/>
      <c r="C162" s="39"/>
      <c r="D162" s="70"/>
      <c r="E162" s="70"/>
      <c r="F162" s="70"/>
      <c r="G162" s="29" t="s">
        <v>134</v>
      </c>
      <c r="H162" s="28" t="s">
        <v>14</v>
      </c>
      <c r="I162" s="30">
        <v>1</v>
      </c>
      <c r="J162" s="30">
        <v>6</v>
      </c>
      <c r="K162" s="30">
        <v>12</v>
      </c>
      <c r="L162" s="67">
        <f t="shared" si="4"/>
        <v>72</v>
      </c>
    </row>
    <row r="163" spans="1:12" ht="15" customHeight="1">
      <c r="A163" s="62"/>
      <c r="B163" s="11"/>
      <c r="C163" s="39"/>
      <c r="D163" s="70"/>
      <c r="E163" s="70"/>
      <c r="F163" s="70"/>
      <c r="G163" s="29" t="s">
        <v>40</v>
      </c>
      <c r="H163" s="28" t="s">
        <v>41</v>
      </c>
      <c r="I163" s="30">
        <v>1</v>
      </c>
      <c r="J163" s="30">
        <v>2</v>
      </c>
      <c r="K163" s="30">
        <v>85</v>
      </c>
      <c r="L163" s="67">
        <f t="shared" si="4"/>
        <v>170</v>
      </c>
    </row>
    <row r="164" spans="1:12" ht="15" customHeight="1">
      <c r="A164" s="62">
        <v>18</v>
      </c>
      <c r="B164" s="11" t="s">
        <v>121</v>
      </c>
      <c r="C164" s="39" t="s">
        <v>124</v>
      </c>
      <c r="D164" s="70">
        <v>1</v>
      </c>
      <c r="E164" s="70">
        <v>12600</v>
      </c>
      <c r="F164" s="70">
        <v>12600</v>
      </c>
      <c r="G164" s="29" t="s">
        <v>125</v>
      </c>
      <c r="H164" s="28" t="s">
        <v>22</v>
      </c>
      <c r="I164" s="30">
        <v>1</v>
      </c>
      <c r="J164" s="30">
        <v>0.56</v>
      </c>
      <c r="K164" s="30">
        <v>14725</v>
      </c>
      <c r="L164" s="67">
        <f t="shared" si="4"/>
        <v>8246</v>
      </c>
    </row>
    <row r="165" spans="1:12" ht="15" customHeight="1">
      <c r="A165" s="55">
        <v>19</v>
      </c>
      <c r="B165" s="58" t="s">
        <v>122</v>
      </c>
      <c r="C165" s="72" t="s">
        <v>36</v>
      </c>
      <c r="D165" s="73">
        <v>1</v>
      </c>
      <c r="E165" s="73">
        <v>50000</v>
      </c>
      <c r="F165" s="73">
        <f>E165*D165</f>
        <v>50000</v>
      </c>
      <c r="G165" s="95" t="s">
        <v>126</v>
      </c>
      <c r="H165" s="96" t="s">
        <v>22</v>
      </c>
      <c r="I165" s="61">
        <v>1</v>
      </c>
      <c r="J165" s="61">
        <v>0.8</v>
      </c>
      <c r="K165" s="61">
        <v>14580</v>
      </c>
      <c r="L165" s="97">
        <f t="shared" si="4"/>
        <v>11664</v>
      </c>
    </row>
    <row r="166" spans="1:12" ht="15" customHeight="1">
      <c r="A166" s="52"/>
      <c r="B166" s="11"/>
      <c r="C166" s="39"/>
      <c r="D166" s="70"/>
      <c r="E166" s="70"/>
      <c r="F166" s="70"/>
      <c r="G166" s="29" t="s">
        <v>148</v>
      </c>
      <c r="H166" s="28" t="s">
        <v>22</v>
      </c>
      <c r="I166" s="30">
        <v>1</v>
      </c>
      <c r="J166" s="30">
        <v>0.275</v>
      </c>
      <c r="K166" s="30">
        <v>15100</v>
      </c>
      <c r="L166" s="67">
        <f t="shared" si="4"/>
        <v>4152.5</v>
      </c>
    </row>
    <row r="167" spans="1:12" ht="15" customHeight="1">
      <c r="A167" s="52"/>
      <c r="B167" s="11"/>
      <c r="C167" s="39"/>
      <c r="D167" s="70"/>
      <c r="E167" s="70"/>
      <c r="F167" s="70"/>
      <c r="G167" s="29" t="s">
        <v>127</v>
      </c>
      <c r="H167" s="28" t="s">
        <v>22</v>
      </c>
      <c r="I167" s="30">
        <v>1</v>
      </c>
      <c r="J167" s="30">
        <v>0.08</v>
      </c>
      <c r="K167" s="30">
        <v>12458</v>
      </c>
      <c r="L167" s="67">
        <f t="shared" si="4"/>
        <v>996.64</v>
      </c>
    </row>
    <row r="168" spans="1:12" ht="15" customHeight="1">
      <c r="A168" s="52"/>
      <c r="B168" s="11"/>
      <c r="C168" s="39"/>
      <c r="D168" s="70"/>
      <c r="E168" s="70"/>
      <c r="F168" s="70"/>
      <c r="G168" s="29" t="s">
        <v>128</v>
      </c>
      <c r="H168" s="28" t="s">
        <v>22</v>
      </c>
      <c r="I168" s="30">
        <v>1</v>
      </c>
      <c r="J168" s="30">
        <v>0.08</v>
      </c>
      <c r="K168" s="30">
        <v>15300</v>
      </c>
      <c r="L168" s="67">
        <f t="shared" si="4"/>
        <v>1224</v>
      </c>
    </row>
    <row r="169" spans="1:12" ht="15" customHeight="1">
      <c r="A169" s="52"/>
      <c r="B169" s="11"/>
      <c r="C169" s="39"/>
      <c r="D169" s="70"/>
      <c r="E169" s="70"/>
      <c r="F169" s="70"/>
      <c r="G169" s="29" t="s">
        <v>129</v>
      </c>
      <c r="H169" s="28" t="s">
        <v>22</v>
      </c>
      <c r="I169" s="30">
        <v>1</v>
      </c>
      <c r="J169" s="30">
        <v>0.51</v>
      </c>
      <c r="K169" s="30">
        <v>13637</v>
      </c>
      <c r="L169" s="67">
        <f t="shared" si="4"/>
        <v>6954.87</v>
      </c>
    </row>
    <row r="170" spans="1:12" ht="15" customHeight="1">
      <c r="A170" s="52"/>
      <c r="B170" s="11"/>
      <c r="C170" s="39"/>
      <c r="D170" s="70"/>
      <c r="E170" s="70"/>
      <c r="F170" s="70"/>
      <c r="G170" s="29" t="s">
        <v>130</v>
      </c>
      <c r="H170" s="28" t="s">
        <v>13</v>
      </c>
      <c r="I170" s="30">
        <v>1</v>
      </c>
      <c r="J170" s="30">
        <v>30</v>
      </c>
      <c r="K170" s="30">
        <v>58</v>
      </c>
      <c r="L170" s="67">
        <f t="shared" si="4"/>
        <v>1740</v>
      </c>
    </row>
    <row r="171" spans="1:12" ht="15" customHeight="1">
      <c r="A171" s="52">
        <v>20</v>
      </c>
      <c r="B171" s="32" t="s">
        <v>131</v>
      </c>
      <c r="C171" s="39" t="s">
        <v>14</v>
      </c>
      <c r="D171" s="70">
        <v>1</v>
      </c>
      <c r="E171" s="70">
        <v>1600</v>
      </c>
      <c r="F171" s="70">
        <f>E171*D171</f>
        <v>1600</v>
      </c>
      <c r="G171" s="29" t="s">
        <v>132</v>
      </c>
      <c r="H171" s="28" t="s">
        <v>14</v>
      </c>
      <c r="I171" s="30">
        <v>1</v>
      </c>
      <c r="J171" s="30">
        <v>1</v>
      </c>
      <c r="K171" s="30">
        <v>11200</v>
      </c>
      <c r="L171" s="67">
        <f t="shared" si="4"/>
        <v>11200</v>
      </c>
    </row>
    <row r="172" spans="1:12" ht="15" customHeight="1">
      <c r="A172" s="55">
        <v>21</v>
      </c>
      <c r="B172" s="58" t="s">
        <v>140</v>
      </c>
      <c r="C172" s="72" t="s">
        <v>14</v>
      </c>
      <c r="D172" s="73">
        <v>1</v>
      </c>
      <c r="E172" s="73">
        <v>200</v>
      </c>
      <c r="F172" s="73">
        <f>E172*D172</f>
        <v>200</v>
      </c>
      <c r="G172" s="74" t="s">
        <v>114</v>
      </c>
      <c r="H172" s="75" t="s">
        <v>14</v>
      </c>
      <c r="I172" s="56">
        <v>1</v>
      </c>
      <c r="J172" s="56">
        <v>1</v>
      </c>
      <c r="K172" s="56">
        <v>987.5</v>
      </c>
      <c r="L172" s="76">
        <f t="shared" si="4"/>
        <v>987.5</v>
      </c>
    </row>
    <row r="173" spans="1:12" ht="15" customHeight="1">
      <c r="A173" s="55"/>
      <c r="B173" s="58" t="s">
        <v>138</v>
      </c>
      <c r="C173" s="72" t="s">
        <v>14</v>
      </c>
      <c r="D173" s="73">
        <v>1</v>
      </c>
      <c r="E173" s="73">
        <v>60</v>
      </c>
      <c r="F173" s="73">
        <f>E173*D173</f>
        <v>60</v>
      </c>
      <c r="G173" s="74" t="s">
        <v>115</v>
      </c>
      <c r="H173" s="75" t="s">
        <v>14</v>
      </c>
      <c r="I173" s="56">
        <v>1</v>
      </c>
      <c r="J173" s="56">
        <v>1</v>
      </c>
      <c r="K173" s="56">
        <v>658.37</v>
      </c>
      <c r="L173" s="76">
        <f t="shared" si="4"/>
        <v>658.37</v>
      </c>
    </row>
    <row r="174" spans="1:12" ht="15" customHeight="1">
      <c r="A174" s="52"/>
      <c r="B174" s="11"/>
      <c r="C174" s="39"/>
      <c r="D174" s="70"/>
      <c r="E174" s="70"/>
      <c r="F174" s="70"/>
      <c r="G174" s="29" t="s">
        <v>42</v>
      </c>
      <c r="H174" s="28" t="s">
        <v>14</v>
      </c>
      <c r="I174" s="30">
        <v>1</v>
      </c>
      <c r="J174" s="30">
        <v>2</v>
      </c>
      <c r="K174" s="30">
        <v>42</v>
      </c>
      <c r="L174" s="67">
        <f t="shared" si="4"/>
        <v>84</v>
      </c>
    </row>
    <row r="175" spans="1:12" ht="15" customHeight="1">
      <c r="A175" s="52"/>
      <c r="B175" s="11"/>
      <c r="C175" s="39"/>
      <c r="D175" s="70"/>
      <c r="E175" s="70"/>
      <c r="F175" s="70"/>
      <c r="G175" s="29" t="s">
        <v>116</v>
      </c>
      <c r="H175" s="28" t="s">
        <v>14</v>
      </c>
      <c r="I175" s="30">
        <v>1</v>
      </c>
      <c r="J175" s="30">
        <v>1</v>
      </c>
      <c r="K175" s="30">
        <v>74.69</v>
      </c>
      <c r="L175" s="67">
        <f t="shared" si="4"/>
        <v>74.69</v>
      </c>
    </row>
    <row r="176" spans="1:12" ht="15" customHeight="1">
      <c r="A176" s="52"/>
      <c r="B176" s="11"/>
      <c r="C176" s="39"/>
      <c r="D176" s="70"/>
      <c r="E176" s="70"/>
      <c r="F176" s="70"/>
      <c r="G176" s="29" t="s">
        <v>120</v>
      </c>
      <c r="H176" s="28" t="s">
        <v>141</v>
      </c>
      <c r="I176" s="30">
        <v>1</v>
      </c>
      <c r="J176" s="30">
        <v>1</v>
      </c>
      <c r="K176" s="30">
        <v>32</v>
      </c>
      <c r="L176" s="67">
        <f t="shared" si="4"/>
        <v>32</v>
      </c>
    </row>
    <row r="177" spans="1:12" ht="15" customHeight="1">
      <c r="A177" s="55"/>
      <c r="B177" s="71" t="s">
        <v>46</v>
      </c>
      <c r="C177" s="72" t="s">
        <v>43</v>
      </c>
      <c r="D177" s="73">
        <v>2</v>
      </c>
      <c r="E177" s="73">
        <v>135</v>
      </c>
      <c r="F177" s="73">
        <f>E177*D177</f>
        <v>270</v>
      </c>
      <c r="G177" s="74" t="s">
        <v>85</v>
      </c>
      <c r="H177" s="75" t="s">
        <v>19</v>
      </c>
      <c r="I177" s="56">
        <v>0.3</v>
      </c>
      <c r="J177" s="56">
        <f>I177*D177</f>
        <v>0.6</v>
      </c>
      <c r="K177" s="56">
        <v>13.5</v>
      </c>
      <c r="L177" s="76">
        <f>K177*J177</f>
        <v>8.1</v>
      </c>
    </row>
    <row r="178" spans="1:12" ht="15" customHeight="1">
      <c r="A178" s="55"/>
      <c r="B178" s="71"/>
      <c r="C178" s="72"/>
      <c r="D178" s="73"/>
      <c r="E178" s="73"/>
      <c r="F178" s="73"/>
      <c r="G178" s="74" t="s">
        <v>87</v>
      </c>
      <c r="H178" s="75" t="s">
        <v>43</v>
      </c>
      <c r="I178" s="56">
        <v>1.05</v>
      </c>
      <c r="J178" s="56">
        <f>I178*D177</f>
        <v>2.1</v>
      </c>
      <c r="K178" s="56">
        <v>210</v>
      </c>
      <c r="L178" s="76">
        <f>K178*J178</f>
        <v>441</v>
      </c>
    </row>
    <row r="179" spans="1:12" ht="15" customHeight="1">
      <c r="A179" s="55"/>
      <c r="B179" s="71"/>
      <c r="C179" s="72"/>
      <c r="D179" s="73"/>
      <c r="E179" s="73"/>
      <c r="F179" s="73"/>
      <c r="G179" s="74" t="s">
        <v>86</v>
      </c>
      <c r="H179" s="75" t="s">
        <v>13</v>
      </c>
      <c r="I179" s="56">
        <v>8</v>
      </c>
      <c r="J179" s="56">
        <f>I179*D177</f>
        <v>16</v>
      </c>
      <c r="K179" s="56">
        <v>4.8</v>
      </c>
      <c r="L179" s="76">
        <f>K179*J179</f>
        <v>76.8</v>
      </c>
    </row>
    <row r="180" spans="1:12" ht="15" customHeight="1">
      <c r="A180" s="55"/>
      <c r="B180" s="71"/>
      <c r="C180" s="72"/>
      <c r="D180" s="73"/>
      <c r="E180" s="73"/>
      <c r="F180" s="73"/>
      <c r="G180" s="74" t="s">
        <v>37</v>
      </c>
      <c r="H180" s="75" t="s">
        <v>13</v>
      </c>
      <c r="I180" s="56">
        <v>0.45</v>
      </c>
      <c r="J180" s="56">
        <f>I180*D177</f>
        <v>0.9</v>
      </c>
      <c r="K180" s="56">
        <v>52.37</v>
      </c>
      <c r="L180" s="76">
        <f>K180*J180</f>
        <v>47.132999999999996</v>
      </c>
    </row>
    <row r="181" spans="1:12" ht="15" customHeight="1">
      <c r="A181" s="52"/>
      <c r="B181" s="11" t="s">
        <v>119</v>
      </c>
      <c r="C181" s="39" t="s">
        <v>15</v>
      </c>
      <c r="D181" s="70">
        <v>26</v>
      </c>
      <c r="E181" s="70">
        <v>90</v>
      </c>
      <c r="F181" s="70">
        <f>E181*D181</f>
        <v>2340</v>
      </c>
      <c r="G181" s="29" t="s">
        <v>142</v>
      </c>
      <c r="H181" s="28" t="s">
        <v>15</v>
      </c>
      <c r="I181" s="30">
        <v>1.1</v>
      </c>
      <c r="J181" s="30">
        <f>I181*D181</f>
        <v>28.6</v>
      </c>
      <c r="K181" s="30">
        <v>25.45</v>
      </c>
      <c r="L181" s="67">
        <f t="shared" si="4"/>
        <v>727.87</v>
      </c>
    </row>
    <row r="182" spans="1:12" ht="15" customHeight="1">
      <c r="A182" s="52"/>
      <c r="B182" s="11"/>
      <c r="C182" s="39"/>
      <c r="D182" s="70"/>
      <c r="E182" s="70"/>
      <c r="F182" s="70"/>
      <c r="G182" s="29" t="s">
        <v>143</v>
      </c>
      <c r="H182" s="28" t="s">
        <v>14</v>
      </c>
      <c r="I182" s="30">
        <v>1</v>
      </c>
      <c r="J182" s="30">
        <v>12</v>
      </c>
      <c r="K182" s="30">
        <v>12</v>
      </c>
      <c r="L182" s="67">
        <f t="shared" si="4"/>
        <v>144</v>
      </c>
    </row>
    <row r="183" spans="1:12" ht="15" customHeight="1">
      <c r="A183" s="52"/>
      <c r="B183" s="11"/>
      <c r="C183" s="39"/>
      <c r="D183" s="70"/>
      <c r="E183" s="70"/>
      <c r="F183" s="70"/>
      <c r="G183" s="29" t="s">
        <v>40</v>
      </c>
      <c r="H183" s="28" t="s">
        <v>41</v>
      </c>
      <c r="I183" s="30">
        <v>1</v>
      </c>
      <c r="J183" s="30">
        <v>1</v>
      </c>
      <c r="K183" s="30">
        <v>85</v>
      </c>
      <c r="L183" s="67">
        <f t="shared" si="4"/>
        <v>85</v>
      </c>
    </row>
    <row r="184" spans="1:12" ht="15" customHeight="1">
      <c r="A184" s="52"/>
      <c r="B184" s="11" t="s">
        <v>136</v>
      </c>
      <c r="C184" s="39" t="s">
        <v>15</v>
      </c>
      <c r="D184" s="70">
        <v>26</v>
      </c>
      <c r="E184" s="70">
        <v>60</v>
      </c>
      <c r="F184" s="70">
        <f>E184*D184</f>
        <v>1560</v>
      </c>
      <c r="G184" s="29" t="s">
        <v>144</v>
      </c>
      <c r="H184" s="28" t="s">
        <v>15</v>
      </c>
      <c r="I184" s="30">
        <v>1.1</v>
      </c>
      <c r="J184" s="30">
        <f>I184*D184</f>
        <v>28.6</v>
      </c>
      <c r="K184" s="30">
        <v>18.09</v>
      </c>
      <c r="L184" s="67">
        <f t="shared" si="4"/>
        <v>517.374</v>
      </c>
    </row>
    <row r="185" spans="1:12" ht="15" customHeight="1">
      <c r="A185" s="52"/>
      <c r="B185" s="11"/>
      <c r="C185" s="39"/>
      <c r="D185" s="70"/>
      <c r="E185" s="70"/>
      <c r="F185" s="70"/>
      <c r="G185" s="29" t="s">
        <v>139</v>
      </c>
      <c r="H185" s="28" t="s">
        <v>14</v>
      </c>
      <c r="I185" s="30">
        <v>2</v>
      </c>
      <c r="J185" s="30">
        <v>18</v>
      </c>
      <c r="K185" s="30">
        <v>26.76</v>
      </c>
      <c r="L185" s="67">
        <f t="shared" si="4"/>
        <v>481.68</v>
      </c>
    </row>
    <row r="186" spans="1:12" ht="15" customHeight="1">
      <c r="A186" s="52"/>
      <c r="B186" s="11"/>
      <c r="C186" s="39"/>
      <c r="D186" s="70"/>
      <c r="E186" s="70"/>
      <c r="F186" s="70"/>
      <c r="G186" s="29" t="s">
        <v>38</v>
      </c>
      <c r="H186" s="28" t="s">
        <v>14</v>
      </c>
      <c r="I186" s="30">
        <v>1</v>
      </c>
      <c r="J186" s="30">
        <v>4</v>
      </c>
      <c r="K186" s="30">
        <v>87.36</v>
      </c>
      <c r="L186" s="67">
        <f t="shared" si="4"/>
        <v>349.44</v>
      </c>
    </row>
    <row r="187" spans="1:12" ht="15" customHeight="1">
      <c r="A187" s="52"/>
      <c r="B187" s="11" t="s">
        <v>145</v>
      </c>
      <c r="C187" s="39" t="s">
        <v>43</v>
      </c>
      <c r="D187" s="70">
        <v>15</v>
      </c>
      <c r="E187" s="70">
        <v>55</v>
      </c>
      <c r="F187" s="70">
        <f>E187*D187</f>
        <v>825</v>
      </c>
      <c r="G187" s="29" t="s">
        <v>146</v>
      </c>
      <c r="H187" s="28" t="s">
        <v>43</v>
      </c>
      <c r="I187" s="30">
        <v>1.1</v>
      </c>
      <c r="J187" s="30">
        <f>I187*D187</f>
        <v>16.5</v>
      </c>
      <c r="K187" s="30">
        <v>133.88</v>
      </c>
      <c r="L187" s="67">
        <f t="shared" si="4"/>
        <v>2209.02</v>
      </c>
    </row>
    <row r="188" spans="1:12" ht="15" customHeight="1">
      <c r="A188" s="81"/>
      <c r="B188" s="58" t="s">
        <v>182</v>
      </c>
      <c r="C188" s="72" t="s">
        <v>43</v>
      </c>
      <c r="D188" s="73">
        <v>15</v>
      </c>
      <c r="E188" s="73"/>
      <c r="F188" s="73"/>
      <c r="G188" s="74" t="s">
        <v>183</v>
      </c>
      <c r="H188" s="75" t="s">
        <v>43</v>
      </c>
      <c r="I188" s="56">
        <v>1</v>
      </c>
      <c r="J188" s="56">
        <f>I188*D188</f>
        <v>15</v>
      </c>
      <c r="K188" s="56">
        <v>420</v>
      </c>
      <c r="L188" s="76">
        <f t="shared" si="4"/>
        <v>6300</v>
      </c>
    </row>
    <row r="189" spans="1:12" ht="15.75">
      <c r="A189" s="81"/>
      <c r="B189" s="58"/>
      <c r="C189" s="72"/>
      <c r="D189" s="73"/>
      <c r="E189" s="73"/>
      <c r="F189" s="73"/>
      <c r="G189" s="74" t="s">
        <v>184</v>
      </c>
      <c r="H189" s="75" t="s">
        <v>13</v>
      </c>
      <c r="I189" s="56">
        <v>0.2</v>
      </c>
      <c r="J189" s="56">
        <f>I189*D188</f>
        <v>3</v>
      </c>
      <c r="K189" s="56">
        <v>250</v>
      </c>
      <c r="L189" s="76">
        <f t="shared" si="4"/>
        <v>750</v>
      </c>
    </row>
    <row r="190" spans="1:12" ht="15.75">
      <c r="A190" s="55">
        <v>12</v>
      </c>
      <c r="B190" s="71" t="s">
        <v>185</v>
      </c>
      <c r="C190" s="72" t="s">
        <v>15</v>
      </c>
      <c r="D190" s="80">
        <v>17</v>
      </c>
      <c r="E190" s="80">
        <v>25</v>
      </c>
      <c r="F190" s="80">
        <f>E190*D190</f>
        <v>425</v>
      </c>
      <c r="G190" s="74" t="s">
        <v>186</v>
      </c>
      <c r="H190" s="75" t="s">
        <v>14</v>
      </c>
      <c r="I190" s="57">
        <v>0.43</v>
      </c>
      <c r="J190" s="57">
        <f>I190*D190</f>
        <v>7.31</v>
      </c>
      <c r="K190" s="57">
        <v>50</v>
      </c>
      <c r="L190" s="80">
        <f t="shared" si="4"/>
        <v>365.5</v>
      </c>
    </row>
    <row r="191" spans="1:12" ht="15.75">
      <c r="A191" s="55"/>
      <c r="B191" s="71"/>
      <c r="C191" s="72"/>
      <c r="D191" s="80"/>
      <c r="E191" s="80"/>
      <c r="F191" s="80"/>
      <c r="G191" s="74" t="s">
        <v>187</v>
      </c>
      <c r="H191" s="75" t="s">
        <v>14</v>
      </c>
      <c r="I191" s="57">
        <v>1</v>
      </c>
      <c r="J191" s="57">
        <v>4</v>
      </c>
      <c r="K191" s="57">
        <v>10</v>
      </c>
      <c r="L191" s="80">
        <f t="shared" si="4"/>
        <v>40</v>
      </c>
    </row>
    <row r="192" spans="1:12" ht="15.75">
      <c r="A192" s="55">
        <v>2</v>
      </c>
      <c r="B192" s="71"/>
      <c r="C192" s="72"/>
      <c r="D192" s="80"/>
      <c r="E192" s="80"/>
      <c r="F192" s="80"/>
      <c r="G192" s="74" t="s">
        <v>188</v>
      </c>
      <c r="H192" s="75" t="s">
        <v>14</v>
      </c>
      <c r="I192" s="57">
        <v>1</v>
      </c>
      <c r="J192" s="57">
        <v>2</v>
      </c>
      <c r="K192" s="57">
        <v>10</v>
      </c>
      <c r="L192" s="80">
        <f t="shared" si="4"/>
        <v>20</v>
      </c>
    </row>
    <row r="193" spans="1:12" ht="15.75">
      <c r="A193" s="55"/>
      <c r="B193" s="71"/>
      <c r="C193" s="72"/>
      <c r="D193" s="80"/>
      <c r="E193" s="80"/>
      <c r="F193" s="80"/>
      <c r="G193" s="74" t="s">
        <v>189</v>
      </c>
      <c r="H193" s="75" t="s">
        <v>14</v>
      </c>
      <c r="I193" s="57">
        <v>1</v>
      </c>
      <c r="J193" s="57">
        <v>2</v>
      </c>
      <c r="K193" s="57">
        <v>10</v>
      </c>
      <c r="L193" s="80">
        <f t="shared" si="4"/>
        <v>20</v>
      </c>
    </row>
    <row r="194" spans="1:12" ht="15.75">
      <c r="A194" s="52"/>
      <c r="B194" s="11"/>
      <c r="C194" s="39"/>
      <c r="D194" s="70"/>
      <c r="E194" s="70"/>
      <c r="F194" s="70">
        <f>E194*D194</f>
        <v>0</v>
      </c>
      <c r="G194" s="29" t="s">
        <v>147</v>
      </c>
      <c r="H194" s="28" t="s">
        <v>14</v>
      </c>
      <c r="I194" s="30">
        <v>38</v>
      </c>
      <c r="J194" s="30">
        <f>I194*D187</f>
        <v>570</v>
      </c>
      <c r="K194" s="30">
        <v>0.78</v>
      </c>
      <c r="L194" s="67">
        <f t="shared" si="4"/>
        <v>444.6</v>
      </c>
    </row>
    <row r="195" spans="1:12" ht="15.75">
      <c r="A195" s="78"/>
      <c r="B195" s="11" t="s">
        <v>150</v>
      </c>
      <c r="C195" s="39" t="s">
        <v>14</v>
      </c>
      <c r="D195" s="70">
        <v>1</v>
      </c>
      <c r="E195" s="70">
        <v>500</v>
      </c>
      <c r="F195" s="70">
        <f>E195*D195</f>
        <v>500</v>
      </c>
      <c r="G195" s="29" t="s">
        <v>149</v>
      </c>
      <c r="H195" s="28" t="s">
        <v>14</v>
      </c>
      <c r="I195" s="30">
        <v>1</v>
      </c>
      <c r="J195" s="30">
        <v>1</v>
      </c>
      <c r="K195" s="30">
        <v>1810</v>
      </c>
      <c r="L195" s="67">
        <f t="shared" si="4"/>
        <v>1810</v>
      </c>
    </row>
    <row r="196" spans="1:12" ht="15.75">
      <c r="A196" s="78"/>
      <c r="B196" s="11" t="s">
        <v>152</v>
      </c>
      <c r="C196" s="39" t="s">
        <v>15</v>
      </c>
      <c r="D196" s="70">
        <v>25</v>
      </c>
      <c r="E196" s="70">
        <v>60</v>
      </c>
      <c r="F196" s="70">
        <f>E196*D196</f>
        <v>1500</v>
      </c>
      <c r="G196" s="29" t="s">
        <v>151</v>
      </c>
      <c r="H196" s="28" t="s">
        <v>15</v>
      </c>
      <c r="I196" s="30">
        <v>1.1</v>
      </c>
      <c r="J196" s="30">
        <f>I196*D196</f>
        <v>27.500000000000004</v>
      </c>
      <c r="K196" s="30">
        <v>43.8</v>
      </c>
      <c r="L196" s="67">
        <f t="shared" si="4"/>
        <v>1204.5</v>
      </c>
    </row>
    <row r="197" spans="1:12" ht="15.75">
      <c r="A197" s="78"/>
      <c r="B197" s="11"/>
      <c r="C197" s="39"/>
      <c r="D197" s="70"/>
      <c r="E197" s="70"/>
      <c r="F197" s="70"/>
      <c r="G197" s="29" t="s">
        <v>139</v>
      </c>
      <c r="H197" s="28" t="s">
        <v>14</v>
      </c>
      <c r="I197" s="30">
        <v>2</v>
      </c>
      <c r="J197" s="30">
        <v>16</v>
      </c>
      <c r="K197" s="30">
        <v>28.94</v>
      </c>
      <c r="L197" s="67">
        <f t="shared" si="4"/>
        <v>463.04</v>
      </c>
    </row>
    <row r="198" spans="1:12" ht="15.75">
      <c r="A198" s="78"/>
      <c r="B198" s="11"/>
      <c r="C198" s="39"/>
      <c r="D198" s="70"/>
      <c r="E198" s="70"/>
      <c r="F198" s="70"/>
      <c r="G198" s="29" t="s">
        <v>153</v>
      </c>
      <c r="H198" s="28" t="s">
        <v>14</v>
      </c>
      <c r="I198" s="30">
        <v>1</v>
      </c>
      <c r="J198" s="30">
        <v>2</v>
      </c>
      <c r="K198" s="30">
        <v>113.3</v>
      </c>
      <c r="L198" s="67">
        <f t="shared" si="4"/>
        <v>226.6</v>
      </c>
    </row>
    <row r="199" spans="1:12" ht="15.75">
      <c r="A199" s="78"/>
      <c r="B199" s="11"/>
      <c r="C199" s="39"/>
      <c r="D199" s="70"/>
      <c r="E199" s="70"/>
      <c r="F199" s="70"/>
      <c r="G199" s="29" t="s">
        <v>154</v>
      </c>
      <c r="H199" s="28" t="s">
        <v>14</v>
      </c>
      <c r="I199" s="30">
        <v>2</v>
      </c>
      <c r="J199" s="30">
        <f>I199*D196</f>
        <v>50</v>
      </c>
      <c r="K199" s="30">
        <v>4</v>
      </c>
      <c r="L199" s="67">
        <f t="shared" si="4"/>
        <v>200</v>
      </c>
    </row>
    <row r="200" spans="1:12" ht="15.75">
      <c r="A200" s="78"/>
      <c r="B200" s="11"/>
      <c r="C200" s="39"/>
      <c r="D200" s="70"/>
      <c r="E200" s="70"/>
      <c r="F200" s="70">
        <f>E200*D200</f>
        <v>0</v>
      </c>
      <c r="G200" s="29"/>
      <c r="H200" s="28"/>
      <c r="I200" s="30"/>
      <c r="J200" s="30">
        <f>I200*D194</f>
        <v>0</v>
      </c>
      <c r="K200" s="30"/>
      <c r="L200" s="67">
        <f t="shared" si="4"/>
        <v>0</v>
      </c>
    </row>
  </sheetData>
  <sheetProtection/>
  <mergeCells count="2">
    <mergeCell ref="A1:L1"/>
    <mergeCell ref="A79:L7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Автоматик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Склад</dc:creator>
  <cp:keywords/>
  <dc:description/>
  <cp:lastModifiedBy>Пользователь Windows</cp:lastModifiedBy>
  <cp:lastPrinted>2011-09-27T07:56:15Z</cp:lastPrinted>
  <dcterms:created xsi:type="dcterms:W3CDTF">2009-07-16T13:26:13Z</dcterms:created>
  <dcterms:modified xsi:type="dcterms:W3CDTF">2018-10-11T11:49:42Z</dcterms:modified>
  <cp:category/>
  <cp:version/>
  <cp:contentType/>
  <cp:contentStatus/>
</cp:coreProperties>
</file>